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Character" sheetId="1" r:id="rId1"/>
    <sheet name="Combat" sheetId="2" r:id="rId2"/>
  </sheets>
  <definedNames>
    <definedName name="_xlnm.Print_Area" localSheetId="0">'Character'!$A$1:$AG$245</definedName>
  </definedNames>
  <calcPr fullCalcOnLoad="1"/>
</workbook>
</file>

<file path=xl/sharedStrings.xml><?xml version="1.0" encoding="utf-8"?>
<sst xmlns="http://schemas.openxmlformats.org/spreadsheetml/2006/main" count="438" uniqueCount="258">
  <si>
    <t>Character Name</t>
  </si>
  <si>
    <t>Player</t>
  </si>
  <si>
    <t>Class</t>
  </si>
  <si>
    <t>Level</t>
  </si>
  <si>
    <t>Race</t>
  </si>
  <si>
    <t>Hero Points</t>
  </si>
  <si>
    <t>Ability Scores</t>
  </si>
  <si>
    <t>Str</t>
  </si>
  <si>
    <t>Dex</t>
  </si>
  <si>
    <t>Con</t>
  </si>
  <si>
    <t>Int</t>
  </si>
  <si>
    <t>Wis</t>
  </si>
  <si>
    <t>Chr</t>
  </si>
  <si>
    <t>Score</t>
  </si>
  <si>
    <t>Mod</t>
  </si>
  <si>
    <t>Hit Points</t>
  </si>
  <si>
    <t>Max</t>
  </si>
  <si>
    <t>Current</t>
  </si>
  <si>
    <t>Armor</t>
  </si>
  <si>
    <t>AC</t>
  </si>
  <si>
    <t>=</t>
  </si>
  <si>
    <t>+</t>
  </si>
  <si>
    <t>Shield</t>
  </si>
  <si>
    <t>Size</t>
  </si>
  <si>
    <t>Natural</t>
  </si>
  <si>
    <t>Misc</t>
  </si>
  <si>
    <t>Saving Throws</t>
  </si>
  <si>
    <t>Fort</t>
  </si>
  <si>
    <t>Will</t>
  </si>
  <si>
    <t>Rflx</t>
  </si>
  <si>
    <t>Total</t>
  </si>
  <si>
    <t>Base</t>
  </si>
  <si>
    <t>Ability</t>
  </si>
  <si>
    <t>Melee</t>
  </si>
  <si>
    <t>Ranged</t>
  </si>
  <si>
    <t>Grapple</t>
  </si>
  <si>
    <t>2nd</t>
  </si>
  <si>
    <t>3rd</t>
  </si>
  <si>
    <t>4th</t>
  </si>
  <si>
    <t>--- Modifiers ---</t>
  </si>
  <si>
    <t>--- Multiple Attacks ---</t>
  </si>
  <si>
    <t>Ranks</t>
  </si>
  <si>
    <t>Alchemy</t>
  </si>
  <si>
    <t>Bluff ■</t>
  </si>
  <si>
    <t>Balance ■</t>
  </si>
  <si>
    <t>Climb ■</t>
  </si>
  <si>
    <t>Concentration ■</t>
  </si>
  <si>
    <t>Craft ■ (_______)</t>
  </si>
  <si>
    <t>Decipher Script</t>
  </si>
  <si>
    <t>Diplomacy ■</t>
  </si>
  <si>
    <t xml:space="preserve">Disable Device </t>
  </si>
  <si>
    <t>Disguise ■</t>
  </si>
  <si>
    <t>Escape Artist ■</t>
  </si>
  <si>
    <t>Forgery ■</t>
  </si>
  <si>
    <t>Gather Info. ■</t>
  </si>
  <si>
    <t>Handle Animal</t>
  </si>
  <si>
    <t>Heal ■</t>
  </si>
  <si>
    <t>Innuendo</t>
  </si>
  <si>
    <t>Intimidate ■</t>
  </si>
  <si>
    <t>Intuit Direction</t>
  </si>
  <si>
    <t>Jump ■</t>
  </si>
  <si>
    <t>Knlg (________)</t>
  </si>
  <si>
    <t>Listen ■</t>
  </si>
  <si>
    <t>Open Lock</t>
  </si>
  <si>
    <t>Perform (______)</t>
  </si>
  <si>
    <t>Ride ■</t>
  </si>
  <si>
    <t>Search ■</t>
  </si>
  <si>
    <t>Sense Motive ■</t>
  </si>
  <si>
    <t>Slight of Hand</t>
  </si>
  <si>
    <t>Sneak ■</t>
  </si>
  <si>
    <t>Spellcraft</t>
  </si>
  <si>
    <t>Spot ■</t>
  </si>
  <si>
    <t>Swim ■</t>
  </si>
  <si>
    <t>Tumble</t>
  </si>
  <si>
    <t>Use Rope ■</t>
  </si>
  <si>
    <t>Use Magic Dev.</t>
  </si>
  <si>
    <t>Wilderness Srv. ■</t>
  </si>
  <si>
    <t>(_____________)</t>
  </si>
  <si>
    <t>Class?</t>
  </si>
  <si>
    <t>Base Attack Bonus -</t>
  </si>
  <si>
    <t>ARCANA</t>
  </si>
  <si>
    <t>UNEARTHED</t>
  </si>
  <si>
    <t>--- Monte Cook's ---</t>
  </si>
  <si>
    <t>Character Record Sheet</t>
  </si>
  <si>
    <t xml:space="preserve"> - Skill -</t>
  </si>
  <si>
    <t>Dex.</t>
  </si>
  <si>
    <t>Misc.</t>
  </si>
  <si>
    <t>Main</t>
  </si>
  <si>
    <t>Modified</t>
  </si>
  <si>
    <t>Feat</t>
  </si>
  <si>
    <t>-- Armor --</t>
  </si>
  <si>
    <t>-- Attacks --</t>
  </si>
  <si>
    <t>-- Initiative --</t>
  </si>
  <si>
    <t>-- Speed --</t>
  </si>
  <si>
    <t>Flat Footed =</t>
  </si>
  <si>
    <t>Weapons</t>
  </si>
  <si>
    <t>Weapon</t>
  </si>
  <si>
    <t xml:space="preserve">Melee </t>
  </si>
  <si>
    <t>Magic</t>
  </si>
  <si>
    <t>Damage</t>
  </si>
  <si>
    <t>Critical</t>
  </si>
  <si>
    <t>Range</t>
  </si>
  <si>
    <t>Type</t>
  </si>
  <si>
    <t>Multiple Attacks (if applicable)</t>
  </si>
  <si>
    <t>1st</t>
  </si>
  <si>
    <t>1st Melee Weapon</t>
  </si>
  <si>
    <t>2nd Melee Weapon</t>
  </si>
  <si>
    <t>3rd Melee Weapon</t>
  </si>
  <si>
    <t>Special Abilities</t>
  </si>
  <si>
    <t>Appraise ■</t>
  </si>
  <si>
    <t>Vs.. Touch =</t>
  </si>
  <si>
    <t>Profession(_____)</t>
  </si>
  <si>
    <t>1st Ranged/Finesse Weapon</t>
  </si>
  <si>
    <t>2nd Ranged/Finesse Weapon</t>
  </si>
  <si>
    <t>Primary Hand</t>
  </si>
  <si>
    <t>Off Hand</t>
  </si>
  <si>
    <t xml:space="preserve">Off Hand </t>
  </si>
  <si>
    <t>Two Weapon Fighting Modifiers-</t>
  </si>
  <si>
    <t>Normal</t>
  </si>
  <si>
    <t>-6</t>
  </si>
  <si>
    <t>-10</t>
  </si>
  <si>
    <t>Off-hand weapon is light</t>
  </si>
  <si>
    <t>-4</t>
  </si>
  <si>
    <t>-8</t>
  </si>
  <si>
    <t>Two Weapon Fighting feat</t>
  </si>
  <si>
    <t>-2</t>
  </si>
  <si>
    <t>Off-hand weapon is light and Two Weapon Fighting feat</t>
  </si>
  <si>
    <t>+0</t>
  </si>
  <si>
    <t>Ambidexterity talent</t>
  </si>
  <si>
    <t>Off-hand weapon is light and Ambidexterity talent</t>
  </si>
  <si>
    <t>Two Weapon Fighting feat and Ambidexterity talent</t>
  </si>
  <si>
    <t>Off hand weapon is light, Two Weapon Fighting feat, Ambidexterity talent</t>
  </si>
  <si>
    <t>Massive Two Weapon fighting feat</t>
  </si>
  <si>
    <t>Massive Two Weapon fighting feat, Ambidexterity talent</t>
  </si>
  <si>
    <t>Two Weapon Fighting (Manual fill-in)</t>
  </si>
  <si>
    <t>Combat Tracking</t>
  </si>
  <si>
    <t>Armor Class</t>
  </si>
  <si>
    <t>Current Initiative</t>
  </si>
  <si>
    <t>Max Hit Points</t>
  </si>
  <si>
    <t>Current Hit Points</t>
  </si>
  <si>
    <t>HP</t>
  </si>
  <si>
    <t>Initiative</t>
  </si>
  <si>
    <t>Fort Save</t>
  </si>
  <si>
    <t>Ref Save</t>
  </si>
  <si>
    <t>Will Save</t>
  </si>
  <si>
    <t>Damage Taken</t>
  </si>
  <si>
    <t>Saves</t>
  </si>
  <si>
    <t>Reflex Save</t>
  </si>
  <si>
    <t>Current Spell Effects</t>
  </si>
  <si>
    <t>Rounds in effect</t>
  </si>
  <si>
    <t>Equipment</t>
  </si>
  <si>
    <t>Item</t>
  </si>
  <si>
    <t>Location</t>
  </si>
  <si>
    <t>Wt.</t>
  </si>
  <si>
    <t xml:space="preserve">Item </t>
  </si>
  <si>
    <t xml:space="preserve">Wt. </t>
  </si>
  <si>
    <t>Current Load</t>
  </si>
  <si>
    <t>Total Weight Carried</t>
  </si>
  <si>
    <t>Movement and Lifting</t>
  </si>
  <si>
    <t>Movement</t>
  </si>
  <si>
    <t>Walk</t>
  </si>
  <si>
    <t>Hustle</t>
  </si>
  <si>
    <t>Run</t>
  </si>
  <si>
    <t>x2 base</t>
  </si>
  <si>
    <t>x4 base</t>
  </si>
  <si>
    <t>Lifting</t>
  </si>
  <si>
    <t>Lift</t>
  </si>
  <si>
    <t>Drag</t>
  </si>
  <si>
    <t xml:space="preserve">Off grd. </t>
  </si>
  <si>
    <t>2xMax</t>
  </si>
  <si>
    <t>5xMax</t>
  </si>
  <si>
    <t>Experience</t>
  </si>
  <si>
    <t>Total XP</t>
  </si>
  <si>
    <t>XP Needed/Next Level</t>
  </si>
  <si>
    <t>Money and Gems</t>
  </si>
  <si>
    <t>Special Abilites and Feats</t>
  </si>
  <si>
    <t>Languages</t>
  </si>
  <si>
    <t>Spell</t>
  </si>
  <si>
    <t>Save DC</t>
  </si>
  <si>
    <t>Spell Slots</t>
  </si>
  <si>
    <t>Per Day</t>
  </si>
  <si>
    <t>Spells</t>
  </si>
  <si>
    <t>Readied</t>
  </si>
  <si>
    <t>Access</t>
  </si>
  <si>
    <t>Simple</t>
  </si>
  <si>
    <t>Cmplx</t>
  </si>
  <si>
    <t>Spell Save</t>
  </si>
  <si>
    <t>DC Mod</t>
  </si>
  <si>
    <t xml:space="preserve">Effective </t>
  </si>
  <si>
    <t>Caster Level</t>
  </si>
  <si>
    <t>-- Modifiers --</t>
  </si>
  <si>
    <t>5th</t>
  </si>
  <si>
    <t>6th</t>
  </si>
  <si>
    <t>7th</t>
  </si>
  <si>
    <t>8th</t>
  </si>
  <si>
    <t>9th</t>
  </si>
  <si>
    <t>To Overcome Spell Resistance</t>
  </si>
  <si>
    <t>D20</t>
  </si>
  <si>
    <t>&gt;</t>
  </si>
  <si>
    <t>Target SR</t>
  </si>
  <si>
    <t>Magic Items</t>
  </si>
  <si>
    <t>Spells and Powers</t>
  </si>
  <si>
    <t>Description-</t>
  </si>
  <si>
    <t>Height-</t>
  </si>
  <si>
    <t>Hair-</t>
  </si>
  <si>
    <t>Skin-</t>
  </si>
  <si>
    <t>Weight-</t>
  </si>
  <si>
    <t>Eyes-</t>
  </si>
  <si>
    <t>Handedness-</t>
  </si>
  <si>
    <t>Character Scetch</t>
  </si>
  <si>
    <t>Personality -</t>
  </si>
  <si>
    <t>Quote -</t>
  </si>
  <si>
    <t>Notes -</t>
  </si>
  <si>
    <t>Symbol</t>
  </si>
  <si>
    <t>Afina</t>
  </si>
  <si>
    <t>Rachel Sandrock</t>
  </si>
  <si>
    <t>Human</t>
  </si>
  <si>
    <t>S</t>
  </si>
  <si>
    <t>L</t>
  </si>
  <si>
    <t>1d4</t>
  </si>
  <si>
    <t>19 x2</t>
  </si>
  <si>
    <t>10</t>
  </si>
  <si>
    <t>P</t>
  </si>
  <si>
    <t>T</t>
  </si>
  <si>
    <t>Dagger</t>
  </si>
  <si>
    <t>Power Attack</t>
  </si>
  <si>
    <t>Cleave</t>
  </si>
  <si>
    <t>Bonded Item (Greatsword)</t>
  </si>
  <si>
    <t>Resistance to Poison</t>
  </si>
  <si>
    <t>Hide of the Bear</t>
  </si>
  <si>
    <t>Clothing</t>
  </si>
  <si>
    <t>Silver Jewelry</t>
  </si>
  <si>
    <t>Character Name-Afina</t>
  </si>
  <si>
    <t>Age-18</t>
  </si>
  <si>
    <t>Sex-Female</t>
  </si>
  <si>
    <t>Birth Date-4/12/232</t>
  </si>
  <si>
    <t>Size-M</t>
  </si>
  <si>
    <t>Weapon Focus (Greatsword)</t>
  </si>
  <si>
    <t>Knlg (nature)</t>
  </si>
  <si>
    <t>Power Charge</t>
  </si>
  <si>
    <t>Long Bow</t>
  </si>
  <si>
    <t>d8</t>
  </si>
  <si>
    <t>20 x3</t>
  </si>
  <si>
    <t>100'</t>
  </si>
  <si>
    <t>Strength of the Bear</t>
  </si>
  <si>
    <t>BTW/Champ of Sun</t>
  </si>
  <si>
    <t>Greatsword +1</t>
  </si>
  <si>
    <t>Breastplate +1</t>
  </si>
  <si>
    <t>Dwarven</t>
  </si>
  <si>
    <t>Tolz</t>
  </si>
  <si>
    <t>Lang (Tolz)</t>
  </si>
  <si>
    <t>B</t>
  </si>
  <si>
    <t>C</t>
  </si>
  <si>
    <t>Champion Ability (Lesser Glowglobe)</t>
  </si>
  <si>
    <t>2d6 + 5</t>
  </si>
  <si>
    <t>Fleet of Foot</t>
  </si>
  <si>
    <t>Improved Cleave</t>
  </si>
  <si>
    <t>6th/1st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</si>
</sst>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4"/>
      <name val="Algerian"/>
      <family val="5"/>
    </font>
    <font>
      <sz val="17"/>
      <name val="Algerian"/>
      <family val="5"/>
    </font>
    <font>
      <sz val="10"/>
      <name val="Cooper Black"/>
      <family val="1"/>
    </font>
    <font>
      <sz val="2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6"/>
      <name val="Arial"/>
      <family val="0"/>
    </font>
    <font>
      <i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b/>
      <sz val="8"/>
      <name val="Arial"/>
      <family val="2"/>
    </font>
    <font>
      <sz val="2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Alignment="1">
      <alignment/>
    </xf>
    <xf numFmtId="1" fontId="0" fillId="3" borderId="1" xfId="0" applyNumberFormat="1" applyFill="1" applyBorder="1" applyAlignment="1">
      <alignment vertical="top"/>
    </xf>
    <xf numFmtId="0" fontId="5" fillId="4" borderId="1" xfId="0" applyFont="1" applyFill="1" applyBorder="1" applyAlignment="1">
      <alignment/>
    </xf>
    <xf numFmtId="1" fontId="5" fillId="5" borderId="1" xfId="0" applyNumberFormat="1" applyFont="1" applyFill="1" applyBorder="1" applyAlignment="1">
      <alignment/>
    </xf>
    <xf numFmtId="0" fontId="5" fillId="6" borderId="1" xfId="0" applyNumberFormat="1" applyFont="1" applyFill="1" applyBorder="1" applyAlignment="1">
      <alignment/>
    </xf>
    <xf numFmtId="0" fontId="0" fillId="7" borderId="1" xfId="0" applyFill="1" applyBorder="1" applyAlignment="1">
      <alignment/>
    </xf>
    <xf numFmtId="49" fontId="0" fillId="2" borderId="0" xfId="0" applyNumberFormat="1" applyFill="1" applyAlignment="1">
      <alignment vertical="top" wrapText="1"/>
    </xf>
    <xf numFmtId="0" fontId="5" fillId="8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shrinkToFit="1"/>
    </xf>
    <xf numFmtId="0" fontId="5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 applyProtection="1">
      <alignment horizontal="center" shrinkToFit="1"/>
      <protection locked="0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/>
    </xf>
    <xf numFmtId="49" fontId="0" fillId="0" borderId="7" xfId="0" applyNumberFormat="1" applyBorder="1" applyAlignment="1" applyProtection="1">
      <alignment horizontal="left" wrapText="1" shrinkToFit="1"/>
      <protection locked="0"/>
    </xf>
    <xf numFmtId="49" fontId="0" fillId="0" borderId="8" xfId="0" applyNumberFormat="1" applyBorder="1" applyAlignment="1" applyProtection="1">
      <alignment horizontal="left" wrapText="1" shrinkToFit="1"/>
      <protection locked="0"/>
    </xf>
    <xf numFmtId="49" fontId="0" fillId="0" borderId="6" xfId="0" applyNumberFormat="1" applyBorder="1" applyAlignment="1" applyProtection="1">
      <alignment horizontal="left" wrapText="1" shrinkToFit="1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 shrinkToFit="1"/>
      <protection locked="0"/>
    </xf>
    <xf numFmtId="49" fontId="0" fillId="0" borderId="6" xfId="0" applyNumberFormat="1" applyBorder="1" applyAlignment="1" applyProtection="1">
      <alignment horizontal="center" shrinkToFit="1"/>
      <protection locked="0"/>
    </xf>
    <xf numFmtId="49" fontId="0" fillId="0" borderId="8" xfId="0" applyNumberFormat="1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shrinkToFit="1"/>
    </xf>
    <xf numFmtId="1" fontId="6" fillId="0" borderId="11" xfId="0" applyNumberFormat="1" applyFont="1" applyBorder="1" applyAlignment="1">
      <alignment horizontal="center" vertical="center" shrinkToFit="1"/>
    </xf>
    <xf numFmtId="1" fontId="6" fillId="0" borderId="5" xfId="0" applyNumberFormat="1" applyFont="1" applyBorder="1" applyAlignment="1">
      <alignment horizontal="center" vertical="center" shrinkToFit="1"/>
    </xf>
    <xf numFmtId="1" fontId="6" fillId="0" borderId="12" xfId="0" applyNumberFormat="1" applyFont="1" applyBorder="1" applyAlignment="1">
      <alignment horizontal="center" vertical="center" shrinkToFi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" fontId="11" fillId="0" borderId="9" xfId="0" applyNumberFormat="1" applyFont="1" applyBorder="1" applyAlignment="1">
      <alignment horizontal="center" vertical="center" shrinkToFit="1"/>
    </xf>
    <xf numFmtId="1" fontId="11" fillId="0" borderId="11" xfId="0" applyNumberFormat="1" applyFont="1" applyBorder="1" applyAlignment="1">
      <alignment horizontal="center" vertical="center" shrinkToFit="1"/>
    </xf>
    <xf numFmtId="1" fontId="11" fillId="0" borderId="13" xfId="0" applyNumberFormat="1" applyFont="1" applyBorder="1" applyAlignment="1">
      <alignment horizontal="center" vertical="center" shrinkToFit="1"/>
    </xf>
    <xf numFmtId="1" fontId="11" fillId="0" borderId="1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left" shrinkToFit="1"/>
      <protection locked="0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shrinkToFi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17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" fontId="11" fillId="0" borderId="9" xfId="0" applyNumberFormat="1" applyFont="1" applyBorder="1" applyAlignment="1" applyProtection="1">
      <alignment horizontal="center" vertical="center" shrinkToFit="1"/>
      <protection locked="0"/>
    </xf>
    <xf numFmtId="1" fontId="11" fillId="0" borderId="11" xfId="0" applyNumberFormat="1" applyFont="1" applyBorder="1" applyAlignment="1" applyProtection="1">
      <alignment horizontal="center" vertical="center" shrinkToFit="1"/>
      <protection locked="0"/>
    </xf>
    <xf numFmtId="1" fontId="11" fillId="0" borderId="13" xfId="0" applyNumberFormat="1" applyFont="1" applyBorder="1" applyAlignment="1" applyProtection="1">
      <alignment horizontal="center" vertical="center" shrinkToFit="1"/>
      <protection locked="0"/>
    </xf>
    <xf numFmtId="1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1" fontId="6" fillId="0" borderId="9" xfId="0" applyNumberFormat="1" applyFont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vertical="center" shrinkToFi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  <protection locked="0"/>
    </xf>
    <xf numFmtId="1" fontId="6" fillId="0" borderId="5" xfId="0" applyNumberFormat="1" applyFont="1" applyBorder="1" applyAlignment="1" applyProtection="1">
      <alignment horizontal="center" vertical="center" shrinkToFit="1"/>
      <protection locked="0"/>
    </xf>
    <xf numFmtId="1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1" fontId="1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shrinkToFit="1"/>
    </xf>
    <xf numFmtId="49" fontId="0" fillId="0" borderId="1" xfId="0" applyNumberFormat="1" applyBorder="1" applyAlignment="1" applyProtection="1">
      <alignment horizontal="left"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7" xfId="0" applyNumberFormat="1" applyBorder="1" applyAlignment="1" applyProtection="1">
      <alignment horizontal="left" shrinkToFit="1"/>
      <protection locked="0"/>
    </xf>
    <xf numFmtId="49" fontId="0" fillId="0" borderId="8" xfId="0" applyNumberFormat="1" applyBorder="1" applyAlignment="1" applyProtection="1">
      <alignment horizontal="left" shrinkToFit="1"/>
      <protection locked="0"/>
    </xf>
    <xf numFmtId="49" fontId="0" fillId="0" borderId="6" xfId="0" applyNumberFormat="1" applyBorder="1" applyAlignment="1" applyProtection="1">
      <alignment horizontal="left" shrinkToFit="1"/>
      <protection locked="0"/>
    </xf>
    <xf numFmtId="49" fontId="0" fillId="0" borderId="9" xfId="0" applyNumberFormat="1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49" fontId="0" fillId="0" borderId="16" xfId="0" applyNumberFormat="1" applyBorder="1" applyAlignment="1" applyProtection="1">
      <alignment horizontal="left" shrinkToFit="1"/>
      <protection locked="0"/>
    </xf>
    <xf numFmtId="49" fontId="0" fillId="0" borderId="5" xfId="0" applyNumberFormat="1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7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0" fontId="0" fillId="6" borderId="1" xfId="0" applyFill="1" applyBorder="1" applyAlignment="1">
      <alignment horizontal="center"/>
    </xf>
    <xf numFmtId="1" fontId="0" fillId="9" borderId="7" xfId="0" applyNumberFormat="1" applyFill="1" applyBorder="1" applyAlignment="1" applyProtection="1">
      <alignment horizontal="center"/>
      <protection locked="0"/>
    </xf>
    <xf numFmtId="1" fontId="0" fillId="9" borderId="6" xfId="0" applyNumberFormat="1" applyFill="1" applyBorder="1" applyAlignment="1" applyProtection="1">
      <alignment horizontal="center"/>
      <protection locked="0"/>
    </xf>
    <xf numFmtId="0" fontId="20" fillId="6" borderId="7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10" borderId="7" xfId="0" applyNumberFormat="1" applyFont="1" applyFill="1" applyBorder="1" applyAlignment="1">
      <alignment horizontal="center" vertical="top" wrapText="1"/>
    </xf>
    <xf numFmtId="49" fontId="0" fillId="10" borderId="8" xfId="0" applyNumberFormat="1" applyFont="1" applyFill="1" applyBorder="1" applyAlignment="1">
      <alignment horizontal="center" vertical="top" wrapText="1"/>
    </xf>
    <xf numFmtId="49" fontId="0" fillId="10" borderId="6" xfId="0" applyNumberFormat="1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1" fontId="0" fillId="9" borderId="13" xfId="0" applyNumberFormat="1" applyFill="1" applyBorder="1" applyAlignment="1" applyProtection="1">
      <alignment horizontal="center" vertical="top" wrapText="1"/>
      <protection locked="0"/>
    </xf>
    <xf numFmtId="1" fontId="0" fillId="9" borderId="12" xfId="0" applyNumberFormat="1" applyFill="1" applyBorder="1" applyAlignment="1" applyProtection="1">
      <alignment horizontal="center" vertical="top" wrapText="1"/>
      <protection locked="0"/>
    </xf>
    <xf numFmtId="0" fontId="21" fillId="11" borderId="0" xfId="0" applyFont="1" applyFill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0" fillId="8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33"/>
  <sheetViews>
    <sheetView showGridLines="0" tabSelected="1" workbookViewId="0" topLeftCell="A1">
      <selection activeCell="J9" sqref="J9:K9"/>
    </sheetView>
  </sheetViews>
  <sheetFormatPr defaultColWidth="2.7109375" defaultRowHeight="13.5" customHeight="1"/>
  <cols>
    <col min="5" max="5" width="3.00390625" style="0" bestFit="1" customWidth="1"/>
  </cols>
  <sheetData>
    <row r="1" spans="34:99" ht="13.5" customHeight="1"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</row>
    <row r="2" spans="2:99" ht="13.5" customHeight="1">
      <c r="B2" s="142" t="s">
        <v>214</v>
      </c>
      <c r="C2" s="142"/>
      <c r="D2" s="142"/>
      <c r="E2" s="142"/>
      <c r="F2" s="142"/>
      <c r="G2" s="142"/>
      <c r="H2" s="142"/>
      <c r="I2" s="8"/>
      <c r="J2" s="142" t="s">
        <v>215</v>
      </c>
      <c r="K2" s="142"/>
      <c r="L2" s="142"/>
      <c r="M2" s="142"/>
      <c r="N2" s="142"/>
      <c r="O2" s="142"/>
      <c r="P2" s="142"/>
      <c r="Q2" s="8"/>
      <c r="R2" s="142" t="s">
        <v>216</v>
      </c>
      <c r="S2" s="142"/>
      <c r="T2" s="142"/>
      <c r="U2" s="142"/>
      <c r="V2" s="142"/>
      <c r="W2" s="142"/>
      <c r="X2" s="142"/>
      <c r="Z2" s="97" t="s">
        <v>82</v>
      </c>
      <c r="AA2" s="97"/>
      <c r="AB2" s="97"/>
      <c r="AC2" s="97"/>
      <c r="AD2" s="97"/>
      <c r="AE2" s="97"/>
      <c r="AF2" s="97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</row>
    <row r="3" spans="2:99" ht="13.5" customHeight="1">
      <c r="B3" s="143" t="s">
        <v>0</v>
      </c>
      <c r="C3" s="143"/>
      <c r="D3" s="143"/>
      <c r="E3" s="143"/>
      <c r="F3" s="143"/>
      <c r="G3" s="143"/>
      <c r="H3" s="143"/>
      <c r="I3" s="8"/>
      <c r="J3" s="143" t="s">
        <v>1</v>
      </c>
      <c r="K3" s="143"/>
      <c r="L3" s="143"/>
      <c r="M3" s="143"/>
      <c r="N3" s="143"/>
      <c r="O3" s="143"/>
      <c r="P3" s="143"/>
      <c r="Q3" s="8"/>
      <c r="R3" s="143" t="s">
        <v>4</v>
      </c>
      <c r="S3" s="143"/>
      <c r="T3" s="143"/>
      <c r="U3" s="143"/>
      <c r="V3" s="143"/>
      <c r="W3" s="143"/>
      <c r="X3" s="143"/>
      <c r="Z3" s="9"/>
      <c r="AA3" s="98" t="s">
        <v>80</v>
      </c>
      <c r="AB3" s="98"/>
      <c r="AC3" s="98"/>
      <c r="AD3" s="98"/>
      <c r="AE3" s="98"/>
      <c r="AF3" s="9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</row>
    <row r="4" spans="2:99" ht="13.5" customHeight="1">
      <c r="B4" s="142" t="s">
        <v>245</v>
      </c>
      <c r="C4" s="142"/>
      <c r="D4" s="142"/>
      <c r="E4" s="142"/>
      <c r="F4" s="142"/>
      <c r="G4" s="142"/>
      <c r="H4" s="142"/>
      <c r="I4" s="8"/>
      <c r="J4" s="144" t="s">
        <v>257</v>
      </c>
      <c r="K4" s="144"/>
      <c r="L4" s="144"/>
      <c r="M4" s="144"/>
      <c r="N4" s="144"/>
      <c r="O4" s="144"/>
      <c r="P4" s="144"/>
      <c r="Q4" s="8"/>
      <c r="R4" s="144">
        <v>0</v>
      </c>
      <c r="S4" s="144"/>
      <c r="T4" s="144"/>
      <c r="U4" s="144"/>
      <c r="V4" s="144"/>
      <c r="W4" s="144"/>
      <c r="X4" s="144"/>
      <c r="Z4" s="99" t="s">
        <v>81</v>
      </c>
      <c r="AA4" s="99"/>
      <c r="AB4" s="99"/>
      <c r="AC4" s="99"/>
      <c r="AD4" s="99"/>
      <c r="AE4" s="99"/>
      <c r="AF4" s="99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</row>
    <row r="5" spans="2:99" ht="13.5" customHeight="1">
      <c r="B5" s="143" t="s">
        <v>2</v>
      </c>
      <c r="C5" s="143"/>
      <c r="D5" s="143"/>
      <c r="E5" s="143"/>
      <c r="F5" s="143"/>
      <c r="G5" s="143"/>
      <c r="H5" s="143"/>
      <c r="I5" s="8"/>
      <c r="J5" s="143" t="s">
        <v>3</v>
      </c>
      <c r="K5" s="143"/>
      <c r="L5" s="143"/>
      <c r="M5" s="143"/>
      <c r="N5" s="143"/>
      <c r="O5" s="143"/>
      <c r="P5" s="143"/>
      <c r="Q5" s="8"/>
      <c r="R5" s="143" t="s">
        <v>5</v>
      </c>
      <c r="S5" s="143"/>
      <c r="T5" s="143"/>
      <c r="U5" s="143"/>
      <c r="V5" s="143"/>
      <c r="W5" s="143"/>
      <c r="X5" s="143"/>
      <c r="Z5" s="99"/>
      <c r="AA5" s="99"/>
      <c r="AB5" s="99"/>
      <c r="AC5" s="99"/>
      <c r="AD5" s="99"/>
      <c r="AE5" s="99"/>
      <c r="AF5" s="99"/>
      <c r="AH5" s="16"/>
      <c r="AI5" s="16"/>
      <c r="AJ5" s="16"/>
      <c r="AK5" s="25">
        <f>J10</f>
        <v>81</v>
      </c>
      <c r="AL5" s="40" t="s">
        <v>140</v>
      </c>
      <c r="AM5" s="40"/>
      <c r="AN5" s="40"/>
      <c r="AO5" s="40"/>
      <c r="AP5" s="40"/>
      <c r="AQ5" s="26"/>
      <c r="AR5" s="26"/>
      <c r="AS5" s="2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26:99" ht="13.5" customHeight="1">
      <c r="Z6" s="91" t="s">
        <v>83</v>
      </c>
      <c r="AA6" s="91"/>
      <c r="AB6" s="91"/>
      <c r="AC6" s="91"/>
      <c r="AD6" s="91"/>
      <c r="AE6" s="91"/>
      <c r="AF6" s="91"/>
      <c r="AH6" s="16"/>
      <c r="AI6" s="16"/>
      <c r="AJ6" s="16"/>
      <c r="AK6" s="25">
        <f>C39</f>
        <v>2</v>
      </c>
      <c r="AL6" s="40" t="s">
        <v>141</v>
      </c>
      <c r="AM6" s="40"/>
      <c r="AN6" s="40"/>
      <c r="AO6" s="40"/>
      <c r="AP6" s="40"/>
      <c r="AQ6" s="26"/>
      <c r="AR6" s="26"/>
      <c r="AS6" s="2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2:99" ht="13.5" customHeight="1">
      <c r="B7" s="80" t="s">
        <v>6</v>
      </c>
      <c r="C7" s="80"/>
      <c r="D7" s="80"/>
      <c r="E7" s="80"/>
      <c r="F7" s="80"/>
      <c r="G7" s="80"/>
      <c r="H7" s="80"/>
      <c r="I7" s="80"/>
      <c r="J7" s="80" t="s">
        <v>15</v>
      </c>
      <c r="K7" s="80"/>
      <c r="L7" s="80"/>
      <c r="M7" s="80"/>
      <c r="N7" s="80"/>
      <c r="O7" s="80"/>
      <c r="P7" s="80"/>
      <c r="AH7" s="16"/>
      <c r="AI7" s="16"/>
      <c r="AJ7" s="16"/>
      <c r="AK7" s="26">
        <f>B26</f>
        <v>19</v>
      </c>
      <c r="AL7" s="40" t="s">
        <v>19</v>
      </c>
      <c r="AM7" s="40"/>
      <c r="AN7" s="40"/>
      <c r="AO7" s="40"/>
      <c r="AP7" s="40"/>
      <c r="AQ7" s="26"/>
      <c r="AR7" s="26"/>
      <c r="AS7" s="2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8" spans="2:99" ht="13.5" customHeight="1"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U8" s="105" t="s">
        <v>84</v>
      </c>
      <c r="V8" s="105"/>
      <c r="X8" s="106" t="s">
        <v>78</v>
      </c>
      <c r="Y8" s="106"/>
      <c r="Z8" s="7" t="s">
        <v>30</v>
      </c>
      <c r="AA8" s="7"/>
      <c r="AB8" s="7" t="s">
        <v>41</v>
      </c>
      <c r="AC8" s="7"/>
      <c r="AD8" s="7" t="s">
        <v>32</v>
      </c>
      <c r="AE8" s="7"/>
      <c r="AF8" s="7" t="s">
        <v>25</v>
      </c>
      <c r="AG8" s="7"/>
      <c r="AH8" s="16"/>
      <c r="AI8" s="16"/>
      <c r="AJ8" s="16"/>
      <c r="AK8" s="26">
        <f>L16</f>
        <v>10</v>
      </c>
      <c r="AL8" s="40" t="s">
        <v>142</v>
      </c>
      <c r="AM8" s="40"/>
      <c r="AN8" s="40"/>
      <c r="AO8" s="40"/>
      <c r="AP8" s="40"/>
      <c r="AQ8" s="26"/>
      <c r="AR8" s="26"/>
      <c r="AS8" s="2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4:99" ht="13.5" customHeight="1">
      <c r="D9" s="84" t="s">
        <v>13</v>
      </c>
      <c r="E9" s="84"/>
      <c r="F9" s="84" t="s">
        <v>14</v>
      </c>
      <c r="G9" s="84"/>
      <c r="J9" s="84" t="s">
        <v>16</v>
      </c>
      <c r="K9" s="84"/>
      <c r="M9" s="122" t="s">
        <v>17</v>
      </c>
      <c r="N9" s="122"/>
      <c r="O9" s="122"/>
      <c r="P9" s="122"/>
      <c r="U9" s="107" t="s">
        <v>42</v>
      </c>
      <c r="V9" s="107"/>
      <c r="W9" s="107"/>
      <c r="X9" s="107"/>
      <c r="Y9" s="10"/>
      <c r="Z9" s="100">
        <f aca="true" t="shared" si="0" ref="Z9:Z46">SUM(AB9,AD9,AF9)</f>
        <v>1</v>
      </c>
      <c r="AA9" s="100"/>
      <c r="AB9" s="79"/>
      <c r="AC9" s="79"/>
      <c r="AD9" s="52">
        <f>F16</f>
        <v>1</v>
      </c>
      <c r="AE9" s="52"/>
      <c r="AF9" s="79"/>
      <c r="AG9" s="79"/>
      <c r="AH9" s="16"/>
      <c r="AI9" s="16"/>
      <c r="AJ9" s="16"/>
      <c r="AK9" s="26">
        <f>L18</f>
        <v>4</v>
      </c>
      <c r="AL9" s="40" t="s">
        <v>143</v>
      </c>
      <c r="AM9" s="40"/>
      <c r="AN9" s="40"/>
      <c r="AO9" s="40"/>
      <c r="AP9" s="40"/>
      <c r="AQ9" s="26"/>
      <c r="AR9" s="26"/>
      <c r="AS9" s="2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2:99" ht="13.5" customHeight="1">
      <c r="B10" s="139" t="s">
        <v>7</v>
      </c>
      <c r="C10" s="139"/>
      <c r="D10" s="140">
        <v>16</v>
      </c>
      <c r="E10" s="140"/>
      <c r="F10" s="141">
        <f>INT((D10-10)/2)</f>
        <v>3</v>
      </c>
      <c r="G10" s="141"/>
      <c r="J10" s="118">
        <v>81</v>
      </c>
      <c r="K10" s="119"/>
      <c r="M10" s="123">
        <f>Combat!D6</f>
        <v>81</v>
      </c>
      <c r="N10" s="124"/>
      <c r="O10" s="124"/>
      <c r="P10" s="125"/>
      <c r="U10" s="112" t="s">
        <v>109</v>
      </c>
      <c r="V10" s="112"/>
      <c r="W10" s="112"/>
      <c r="X10" s="112"/>
      <c r="Y10" s="10"/>
      <c r="Z10" s="102">
        <f t="shared" si="0"/>
        <v>1</v>
      </c>
      <c r="AA10" s="103"/>
      <c r="AB10" s="68"/>
      <c r="AC10" s="69"/>
      <c r="AD10" s="71">
        <f>F16</f>
        <v>1</v>
      </c>
      <c r="AE10" s="73"/>
      <c r="AF10" s="68"/>
      <c r="AG10" s="69"/>
      <c r="AH10" s="16"/>
      <c r="AI10" s="16"/>
      <c r="AJ10" s="16"/>
      <c r="AK10" s="26">
        <f>L20</f>
        <v>7</v>
      </c>
      <c r="AL10" s="40" t="s">
        <v>144</v>
      </c>
      <c r="AM10" s="40"/>
      <c r="AN10" s="40"/>
      <c r="AO10" s="40"/>
      <c r="AP10" s="40"/>
      <c r="AQ10" s="26"/>
      <c r="AR10" s="26"/>
      <c r="AS10" s="2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spans="4:99" ht="13.5" customHeight="1">
      <c r="D11" s="140"/>
      <c r="E11" s="140"/>
      <c r="F11" s="141"/>
      <c r="G11" s="141"/>
      <c r="J11" s="120"/>
      <c r="K11" s="121"/>
      <c r="M11" s="126"/>
      <c r="N11" s="127"/>
      <c r="O11" s="127"/>
      <c r="P11" s="128"/>
      <c r="U11" s="107" t="s">
        <v>44</v>
      </c>
      <c r="V11" s="107"/>
      <c r="W11" s="107"/>
      <c r="X11" s="107"/>
      <c r="Y11" s="10"/>
      <c r="Z11" s="100">
        <f t="shared" si="0"/>
        <v>-2</v>
      </c>
      <c r="AA11" s="100"/>
      <c r="AB11" s="79"/>
      <c r="AC11" s="79"/>
      <c r="AD11" s="52">
        <f>F12</f>
        <v>2</v>
      </c>
      <c r="AE11" s="52"/>
      <c r="AF11" s="79">
        <v>-4</v>
      </c>
      <c r="AG11" s="79"/>
      <c r="AH11" s="16"/>
      <c r="AI11" s="16"/>
      <c r="AJ11" s="16"/>
      <c r="AK11" s="26"/>
      <c r="AL11" s="26"/>
      <c r="AM11" s="26"/>
      <c r="AN11" s="26"/>
      <c r="AO11" s="26"/>
      <c r="AP11" s="26"/>
      <c r="AQ11" s="26"/>
      <c r="AR11" s="26"/>
      <c r="AS11" s="2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</row>
    <row r="12" spans="2:99" ht="13.5" customHeight="1">
      <c r="B12" s="139" t="s">
        <v>8</v>
      </c>
      <c r="C12" s="139"/>
      <c r="D12" s="140">
        <v>14</v>
      </c>
      <c r="E12" s="140"/>
      <c r="F12" s="138">
        <f>INT((D12-10)/2)</f>
        <v>2</v>
      </c>
      <c r="G12" s="138"/>
      <c r="U12" s="107" t="s">
        <v>43</v>
      </c>
      <c r="V12" s="107"/>
      <c r="W12" s="107"/>
      <c r="X12" s="107"/>
      <c r="Y12" s="10"/>
      <c r="Z12" s="100">
        <f t="shared" si="0"/>
        <v>1</v>
      </c>
      <c r="AA12" s="100"/>
      <c r="AB12" s="79"/>
      <c r="AC12" s="79"/>
      <c r="AD12" s="52">
        <f>F20</f>
        <v>1</v>
      </c>
      <c r="AE12" s="52"/>
      <c r="AF12" s="79"/>
      <c r="AG12" s="79"/>
      <c r="AH12" s="16"/>
      <c r="AI12" s="16"/>
      <c r="AJ12" s="16"/>
      <c r="AK12" s="26"/>
      <c r="AL12" s="26"/>
      <c r="AM12" s="26"/>
      <c r="AN12" s="26"/>
      <c r="AO12" s="26"/>
      <c r="AP12" s="26"/>
      <c r="AQ12" s="26"/>
      <c r="AR12" s="26"/>
      <c r="AS12" s="2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</row>
    <row r="13" spans="4:99" ht="13.5" customHeight="1">
      <c r="D13" s="140"/>
      <c r="E13" s="140"/>
      <c r="F13" s="138"/>
      <c r="G13" s="138"/>
      <c r="J13" s="114" t="s">
        <v>26</v>
      </c>
      <c r="K13" s="114"/>
      <c r="L13" s="114"/>
      <c r="M13" s="114"/>
      <c r="N13" s="114"/>
      <c r="O13" s="114"/>
      <c r="P13" s="114"/>
      <c r="Q13" s="114"/>
      <c r="R13" s="114"/>
      <c r="S13" s="114"/>
      <c r="U13" s="107" t="s">
        <v>45</v>
      </c>
      <c r="V13" s="107"/>
      <c r="W13" s="107"/>
      <c r="X13" s="107"/>
      <c r="Y13" s="10" t="s">
        <v>251</v>
      </c>
      <c r="Z13" s="101">
        <f t="shared" si="0"/>
        <v>9</v>
      </c>
      <c r="AA13" s="100"/>
      <c r="AB13" s="79">
        <v>10</v>
      </c>
      <c r="AC13" s="79"/>
      <c r="AD13" s="78">
        <f>F10</f>
        <v>3</v>
      </c>
      <c r="AE13" s="52"/>
      <c r="AF13" s="79">
        <v>-4</v>
      </c>
      <c r="AG13" s="79"/>
      <c r="AH13" s="16"/>
      <c r="AI13" s="16"/>
      <c r="AJ13" s="16"/>
      <c r="AK13" s="26"/>
      <c r="AL13" s="26"/>
      <c r="AM13" s="26"/>
      <c r="AN13" s="26"/>
      <c r="AO13" s="26"/>
      <c r="AP13" s="26"/>
      <c r="AQ13" s="26"/>
      <c r="AR13" s="26"/>
      <c r="AS13" s="2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</row>
    <row r="14" spans="2:99" ht="13.5" customHeight="1">
      <c r="B14" s="139" t="s">
        <v>9</v>
      </c>
      <c r="C14" s="139"/>
      <c r="D14" s="140">
        <v>16</v>
      </c>
      <c r="E14" s="140"/>
      <c r="F14" s="138">
        <f>INT((D14-10)/2)</f>
        <v>3</v>
      </c>
      <c r="G14" s="138"/>
      <c r="U14" s="107" t="s">
        <v>46</v>
      </c>
      <c r="V14" s="107"/>
      <c r="W14" s="107"/>
      <c r="X14" s="107"/>
      <c r="Y14" s="10"/>
      <c r="Z14" s="100">
        <f t="shared" si="0"/>
        <v>3</v>
      </c>
      <c r="AA14" s="100"/>
      <c r="AB14" s="79"/>
      <c r="AC14" s="79"/>
      <c r="AD14" s="52">
        <f>F14</f>
        <v>3</v>
      </c>
      <c r="AE14" s="52"/>
      <c r="AF14" s="79"/>
      <c r="AG14" s="79"/>
      <c r="AH14" s="16"/>
      <c r="AI14" s="16"/>
      <c r="AJ14" s="16"/>
      <c r="AK14" s="26"/>
      <c r="AL14" s="26"/>
      <c r="AM14" s="26"/>
      <c r="AN14" s="26"/>
      <c r="AO14" s="26"/>
      <c r="AP14" s="26"/>
      <c r="AQ14" s="26"/>
      <c r="AR14" s="26"/>
      <c r="AS14" s="2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</row>
    <row r="15" spans="4:99" ht="13.5" customHeight="1">
      <c r="D15" s="140"/>
      <c r="E15" s="140"/>
      <c r="F15" s="138"/>
      <c r="G15" s="138"/>
      <c r="L15" s="6" t="s">
        <v>30</v>
      </c>
      <c r="M15" s="6"/>
      <c r="N15" s="6" t="s">
        <v>31</v>
      </c>
      <c r="O15" s="6"/>
      <c r="P15" s="6" t="s">
        <v>32</v>
      </c>
      <c r="Q15" s="6"/>
      <c r="R15" s="6" t="s">
        <v>25</v>
      </c>
      <c r="S15" s="6"/>
      <c r="U15" s="107" t="s">
        <v>47</v>
      </c>
      <c r="V15" s="107"/>
      <c r="W15" s="107"/>
      <c r="X15" s="107"/>
      <c r="Y15" s="10" t="s">
        <v>251</v>
      </c>
      <c r="Z15" s="100">
        <f t="shared" si="0"/>
        <v>2</v>
      </c>
      <c r="AA15" s="100"/>
      <c r="AB15" s="79">
        <v>1</v>
      </c>
      <c r="AC15" s="79"/>
      <c r="AD15" s="52">
        <f>F16</f>
        <v>1</v>
      </c>
      <c r="AE15" s="52"/>
      <c r="AF15" s="79"/>
      <c r="AG15" s="79"/>
      <c r="AH15" s="16"/>
      <c r="AI15" s="16"/>
      <c r="AJ15" s="16"/>
      <c r="AK15" s="26"/>
      <c r="AL15" s="26"/>
      <c r="AM15" s="26"/>
      <c r="AN15" s="26"/>
      <c r="AO15" s="26"/>
      <c r="AP15" s="26"/>
      <c r="AQ15" s="26"/>
      <c r="AR15" s="26"/>
      <c r="AS15" s="2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</row>
    <row r="16" spans="2:99" ht="13.5" customHeight="1">
      <c r="B16" s="139" t="s">
        <v>10</v>
      </c>
      <c r="C16" s="139"/>
      <c r="D16" s="140">
        <v>13</v>
      </c>
      <c r="E16" s="140"/>
      <c r="F16" s="138">
        <f>INT((D16-10)/2)</f>
        <v>1</v>
      </c>
      <c r="G16" s="138"/>
      <c r="J16" s="71" t="s">
        <v>27</v>
      </c>
      <c r="K16" s="73"/>
      <c r="L16" s="82">
        <f>SUM(N16,P16,R16)</f>
        <v>10</v>
      </c>
      <c r="M16" s="82"/>
      <c r="N16" s="115">
        <v>7</v>
      </c>
      <c r="O16" s="115"/>
      <c r="P16" s="116">
        <f>F14</f>
        <v>3</v>
      </c>
      <c r="Q16" s="116"/>
      <c r="R16" s="115"/>
      <c r="S16" s="115"/>
      <c r="U16" s="107" t="s">
        <v>48</v>
      </c>
      <c r="V16" s="107"/>
      <c r="W16" s="107"/>
      <c r="X16" s="107"/>
      <c r="Y16" s="10"/>
      <c r="Z16" s="100">
        <f t="shared" si="0"/>
        <v>1</v>
      </c>
      <c r="AA16" s="100"/>
      <c r="AB16" s="79"/>
      <c r="AC16" s="79"/>
      <c r="AD16" s="52">
        <f>F16</f>
        <v>1</v>
      </c>
      <c r="AE16" s="52"/>
      <c r="AF16" s="79"/>
      <c r="AG16" s="79"/>
      <c r="AH16" s="16"/>
      <c r="AI16" s="16"/>
      <c r="AJ16" s="16"/>
      <c r="AK16" s="26"/>
      <c r="AL16" s="26"/>
      <c r="AM16" s="26"/>
      <c r="AN16" s="26"/>
      <c r="AO16" s="26"/>
      <c r="AP16" s="26"/>
      <c r="AQ16" s="26"/>
      <c r="AR16" s="26"/>
      <c r="AS16" s="2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</row>
    <row r="17" spans="4:99" ht="13.5" customHeight="1">
      <c r="D17" s="140"/>
      <c r="E17" s="140"/>
      <c r="F17" s="138"/>
      <c r="G17" s="138"/>
      <c r="L17" s="82"/>
      <c r="M17" s="82"/>
      <c r="N17" s="115"/>
      <c r="O17" s="115"/>
      <c r="P17" s="116"/>
      <c r="Q17" s="116"/>
      <c r="R17" s="115"/>
      <c r="S17" s="115"/>
      <c r="U17" s="107" t="s">
        <v>49</v>
      </c>
      <c r="V17" s="107"/>
      <c r="W17" s="107"/>
      <c r="X17" s="107"/>
      <c r="Y17" s="10" t="s">
        <v>252</v>
      </c>
      <c r="Z17" s="100">
        <f t="shared" si="0"/>
        <v>4</v>
      </c>
      <c r="AA17" s="100"/>
      <c r="AB17" s="79">
        <v>3</v>
      </c>
      <c r="AC17" s="79"/>
      <c r="AD17" s="52">
        <f>F20</f>
        <v>1</v>
      </c>
      <c r="AE17" s="52"/>
      <c r="AF17" s="79"/>
      <c r="AG17" s="79"/>
      <c r="AH17" s="16"/>
      <c r="AI17" s="16"/>
      <c r="AJ17" s="16"/>
      <c r="AK17" s="26"/>
      <c r="AL17" s="26"/>
      <c r="AM17" s="26"/>
      <c r="AN17" s="26"/>
      <c r="AO17" s="26"/>
      <c r="AP17" s="26"/>
      <c r="AQ17" s="26"/>
      <c r="AR17" s="26"/>
      <c r="AS17" s="2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</row>
    <row r="18" spans="2:99" ht="13.5" customHeight="1">
      <c r="B18" s="139" t="s">
        <v>11</v>
      </c>
      <c r="C18" s="139"/>
      <c r="D18" s="140">
        <v>16</v>
      </c>
      <c r="E18" s="140"/>
      <c r="F18" s="138">
        <f>INT((D18-10)/2)</f>
        <v>3</v>
      </c>
      <c r="G18" s="138"/>
      <c r="J18" s="71" t="s">
        <v>29</v>
      </c>
      <c r="K18" s="73"/>
      <c r="L18" s="82">
        <f>SUM(N18,P18,R18)</f>
        <v>4</v>
      </c>
      <c r="M18" s="82"/>
      <c r="N18" s="115">
        <v>2</v>
      </c>
      <c r="O18" s="115"/>
      <c r="P18" s="116">
        <f>F12</f>
        <v>2</v>
      </c>
      <c r="Q18" s="116"/>
      <c r="R18" s="115"/>
      <c r="S18" s="115"/>
      <c r="U18" s="107" t="s">
        <v>50</v>
      </c>
      <c r="V18" s="107"/>
      <c r="W18" s="107"/>
      <c r="X18" s="107"/>
      <c r="Y18" s="10"/>
      <c r="Z18" s="100">
        <f t="shared" si="0"/>
        <v>1</v>
      </c>
      <c r="AA18" s="100"/>
      <c r="AB18" s="79"/>
      <c r="AC18" s="79"/>
      <c r="AD18" s="52">
        <f>F16</f>
        <v>1</v>
      </c>
      <c r="AE18" s="52"/>
      <c r="AF18" s="79"/>
      <c r="AG18" s="79"/>
      <c r="AH18" s="16"/>
      <c r="AI18" s="16"/>
      <c r="AJ18" s="16"/>
      <c r="AK18" s="26"/>
      <c r="AL18" s="26"/>
      <c r="AM18" s="26"/>
      <c r="AN18" s="26"/>
      <c r="AO18" s="26"/>
      <c r="AP18" s="26"/>
      <c r="AQ18" s="26"/>
      <c r="AR18" s="26"/>
      <c r="AS18" s="2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</row>
    <row r="19" spans="4:99" ht="13.5" customHeight="1">
      <c r="D19" s="140"/>
      <c r="E19" s="140"/>
      <c r="F19" s="138"/>
      <c r="G19" s="138"/>
      <c r="L19" s="82"/>
      <c r="M19" s="82"/>
      <c r="N19" s="115"/>
      <c r="O19" s="115"/>
      <c r="P19" s="116"/>
      <c r="Q19" s="116"/>
      <c r="R19" s="115"/>
      <c r="S19" s="115"/>
      <c r="U19" s="107" t="s">
        <v>51</v>
      </c>
      <c r="V19" s="107"/>
      <c r="W19" s="107"/>
      <c r="X19" s="107"/>
      <c r="Y19" s="10"/>
      <c r="Z19" s="100">
        <f t="shared" si="0"/>
        <v>1</v>
      </c>
      <c r="AA19" s="100"/>
      <c r="AB19" s="79"/>
      <c r="AC19" s="79"/>
      <c r="AD19" s="52">
        <f>F20</f>
        <v>1</v>
      </c>
      <c r="AE19" s="52"/>
      <c r="AF19" s="79"/>
      <c r="AG19" s="79"/>
      <c r="AH19" s="16"/>
      <c r="AI19" s="16"/>
      <c r="AJ19" s="16"/>
      <c r="AK19" s="26"/>
      <c r="AL19" s="26"/>
      <c r="AM19" s="26"/>
      <c r="AN19" s="26"/>
      <c r="AO19" s="26"/>
      <c r="AP19" s="26"/>
      <c r="AQ19" s="26"/>
      <c r="AR19" s="26"/>
      <c r="AS19" s="2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</row>
    <row r="20" spans="2:99" ht="13.5" customHeight="1">
      <c r="B20" s="139" t="s">
        <v>12</v>
      </c>
      <c r="C20" s="139"/>
      <c r="D20" s="140">
        <v>13</v>
      </c>
      <c r="E20" s="140"/>
      <c r="F20" s="138">
        <f>INT((D20-10)/2)</f>
        <v>1</v>
      </c>
      <c r="G20" s="138"/>
      <c r="J20" s="71" t="s">
        <v>28</v>
      </c>
      <c r="K20" s="73"/>
      <c r="L20" s="82">
        <f>SUM(N20,P20,R20)</f>
        <v>7</v>
      </c>
      <c r="M20" s="82"/>
      <c r="N20" s="115">
        <v>4</v>
      </c>
      <c r="O20" s="115"/>
      <c r="P20" s="116">
        <f>F18</f>
        <v>3</v>
      </c>
      <c r="Q20" s="116"/>
      <c r="R20" s="115"/>
      <c r="S20" s="115"/>
      <c r="U20" s="107" t="s">
        <v>52</v>
      </c>
      <c r="V20" s="107"/>
      <c r="W20" s="107"/>
      <c r="X20" s="107"/>
      <c r="Y20" s="10"/>
      <c r="Z20" s="100">
        <f t="shared" si="0"/>
        <v>-2</v>
      </c>
      <c r="AA20" s="100"/>
      <c r="AB20" s="79"/>
      <c r="AC20" s="79"/>
      <c r="AD20" s="52">
        <f>F12</f>
        <v>2</v>
      </c>
      <c r="AE20" s="52"/>
      <c r="AF20" s="79">
        <v>-4</v>
      </c>
      <c r="AG20" s="79"/>
      <c r="AH20" s="16"/>
      <c r="AI20" s="16"/>
      <c r="AJ20" s="16"/>
      <c r="AK20" s="26"/>
      <c r="AL20" s="26"/>
      <c r="AM20" s="26"/>
      <c r="AN20" s="26"/>
      <c r="AO20" s="26"/>
      <c r="AP20" s="26"/>
      <c r="AQ20" s="26"/>
      <c r="AR20" s="26"/>
      <c r="AS20" s="2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</row>
    <row r="21" spans="4:99" ht="13.5" customHeight="1">
      <c r="D21" s="140"/>
      <c r="E21" s="140"/>
      <c r="F21" s="138"/>
      <c r="G21" s="138"/>
      <c r="L21" s="82"/>
      <c r="M21" s="82"/>
      <c r="N21" s="115"/>
      <c r="O21" s="115"/>
      <c r="P21" s="116"/>
      <c r="Q21" s="116"/>
      <c r="R21" s="115"/>
      <c r="S21" s="115"/>
      <c r="U21" s="107" t="s">
        <v>53</v>
      </c>
      <c r="V21" s="107"/>
      <c r="W21" s="107"/>
      <c r="X21" s="107"/>
      <c r="Y21" s="10"/>
      <c r="Z21" s="100">
        <f t="shared" si="0"/>
        <v>1</v>
      </c>
      <c r="AA21" s="100"/>
      <c r="AB21" s="79"/>
      <c r="AC21" s="79"/>
      <c r="AD21" s="52">
        <f>F16</f>
        <v>1</v>
      </c>
      <c r="AE21" s="52"/>
      <c r="AF21" s="79"/>
      <c r="AG21" s="79"/>
      <c r="AH21" s="16"/>
      <c r="AI21" s="16"/>
      <c r="AJ21" s="16"/>
      <c r="AK21" s="26"/>
      <c r="AL21" s="26"/>
      <c r="AM21" s="26"/>
      <c r="AN21" s="26"/>
      <c r="AO21" s="26"/>
      <c r="AP21" s="26"/>
      <c r="AQ21" s="26"/>
      <c r="AR21" s="26"/>
      <c r="AS21" s="2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</row>
    <row r="22" spans="21:99" ht="13.5" customHeight="1">
      <c r="U22" s="107" t="s">
        <v>54</v>
      </c>
      <c r="V22" s="107"/>
      <c r="W22" s="107"/>
      <c r="X22" s="107"/>
      <c r="Y22" s="10"/>
      <c r="Z22" s="100">
        <f t="shared" si="0"/>
        <v>1</v>
      </c>
      <c r="AA22" s="100"/>
      <c r="AB22" s="79"/>
      <c r="AC22" s="79"/>
      <c r="AD22" s="52">
        <f>F20</f>
        <v>1</v>
      </c>
      <c r="AE22" s="52"/>
      <c r="AF22" s="79"/>
      <c r="AG22" s="79"/>
      <c r="AH22" s="16"/>
      <c r="AI22" s="16"/>
      <c r="AJ22" s="16"/>
      <c r="AK22" s="26"/>
      <c r="AL22" s="26"/>
      <c r="AM22" s="26"/>
      <c r="AN22" s="26"/>
      <c r="AO22" s="26"/>
      <c r="AP22" s="26"/>
      <c r="AQ22" s="26"/>
      <c r="AR22" s="26"/>
      <c r="AS22" s="2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</row>
    <row r="23" spans="2:99" ht="13.5" customHeight="1">
      <c r="B23" s="13"/>
      <c r="C23" s="13"/>
      <c r="D23" s="13"/>
      <c r="I23" s="13"/>
      <c r="J23" s="13"/>
      <c r="K23" s="13"/>
      <c r="L23" s="3"/>
      <c r="U23" s="107" t="s">
        <v>55</v>
      </c>
      <c r="V23" s="107"/>
      <c r="W23" s="107"/>
      <c r="X23" s="107"/>
      <c r="Y23" s="10" t="s">
        <v>223</v>
      </c>
      <c r="Z23" s="100">
        <f t="shared" si="0"/>
        <v>1</v>
      </c>
      <c r="AA23" s="100"/>
      <c r="AB23" s="79"/>
      <c r="AC23" s="79"/>
      <c r="AD23" s="52">
        <f>F20</f>
        <v>1</v>
      </c>
      <c r="AE23" s="52"/>
      <c r="AF23" s="79"/>
      <c r="AG23" s="79"/>
      <c r="AH23" s="16"/>
      <c r="AI23" s="16"/>
      <c r="AJ23" s="16"/>
      <c r="AK23" s="26"/>
      <c r="AL23" s="26"/>
      <c r="AM23" s="26"/>
      <c r="AN23" s="26"/>
      <c r="AO23" s="26"/>
      <c r="AP23" s="26"/>
      <c r="AQ23" s="26"/>
      <c r="AR23" s="26"/>
      <c r="AS23" s="2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5:99" ht="13.5" customHeight="1">
      <c r="E24" s="83" t="s">
        <v>90</v>
      </c>
      <c r="F24" s="83"/>
      <c r="G24" s="83"/>
      <c r="H24" s="83"/>
      <c r="J24" s="84" t="s">
        <v>110</v>
      </c>
      <c r="K24" s="84"/>
      <c r="L24" s="84"/>
      <c r="M24" s="84"/>
      <c r="N24" s="14">
        <f>F26+L26+N26</f>
        <v>12</v>
      </c>
      <c r="O24" s="84" t="s">
        <v>94</v>
      </c>
      <c r="P24" s="84"/>
      <c r="Q24" s="84"/>
      <c r="R24" s="84"/>
      <c r="S24" s="14">
        <f>F26+H26+J26+N26+P26+R26</f>
        <v>17</v>
      </c>
      <c r="U24" s="107" t="s">
        <v>56</v>
      </c>
      <c r="V24" s="107"/>
      <c r="W24" s="107"/>
      <c r="X24" s="107"/>
      <c r="Y24" s="10" t="s">
        <v>251</v>
      </c>
      <c r="Z24" s="100">
        <f t="shared" si="0"/>
        <v>3</v>
      </c>
      <c r="AA24" s="100"/>
      <c r="AB24" s="79"/>
      <c r="AC24" s="79"/>
      <c r="AD24" s="52">
        <f>F18</f>
        <v>3</v>
      </c>
      <c r="AE24" s="52"/>
      <c r="AF24" s="79"/>
      <c r="AG24" s="79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</row>
    <row r="25" spans="2:99" ht="13.5" customHeight="1">
      <c r="B25" s="39" t="s">
        <v>19</v>
      </c>
      <c r="C25" s="39"/>
      <c r="D25" s="39"/>
      <c r="H25" s="117" t="s">
        <v>18</v>
      </c>
      <c r="I25" s="117"/>
      <c r="J25" s="117" t="s">
        <v>22</v>
      </c>
      <c r="K25" s="117"/>
      <c r="L25" s="117" t="s">
        <v>85</v>
      </c>
      <c r="M25" s="117"/>
      <c r="N25" s="117" t="s">
        <v>23</v>
      </c>
      <c r="O25" s="117"/>
      <c r="P25" s="117" t="s">
        <v>24</v>
      </c>
      <c r="Q25" s="117"/>
      <c r="R25" s="117" t="s">
        <v>86</v>
      </c>
      <c r="S25" s="117"/>
      <c r="U25" s="107" t="s">
        <v>57</v>
      </c>
      <c r="V25" s="107"/>
      <c r="W25" s="107"/>
      <c r="X25" s="107"/>
      <c r="Y25" s="10"/>
      <c r="Z25" s="100">
        <f t="shared" si="0"/>
        <v>3</v>
      </c>
      <c r="AA25" s="100"/>
      <c r="AB25" s="79"/>
      <c r="AC25" s="79"/>
      <c r="AD25" s="52">
        <f>F18</f>
        <v>3</v>
      </c>
      <c r="AE25" s="52"/>
      <c r="AF25" s="79"/>
      <c r="AG25" s="79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</row>
    <row r="26" spans="2:99" ht="13.5" customHeight="1">
      <c r="B26" s="129">
        <f>SUM(F26,H26,J26,L26,N26,P26,R26)</f>
        <v>19</v>
      </c>
      <c r="C26" s="130"/>
      <c r="D26" s="131"/>
      <c r="E26" s="4" t="s">
        <v>20</v>
      </c>
      <c r="F26" s="5">
        <v>10</v>
      </c>
      <c r="G26" s="4" t="s">
        <v>21</v>
      </c>
      <c r="H26" s="79">
        <v>6</v>
      </c>
      <c r="I26" s="79"/>
      <c r="J26" s="79"/>
      <c r="K26" s="79"/>
      <c r="L26" s="52">
        <f>F12</f>
        <v>2</v>
      </c>
      <c r="M26" s="52"/>
      <c r="N26" s="79"/>
      <c r="O26" s="79"/>
      <c r="P26" s="79">
        <v>1</v>
      </c>
      <c r="Q26" s="79"/>
      <c r="R26" s="79"/>
      <c r="S26" s="79"/>
      <c r="U26" s="107" t="s">
        <v>58</v>
      </c>
      <c r="V26" s="107"/>
      <c r="W26" s="107"/>
      <c r="X26" s="107"/>
      <c r="Y26" s="10"/>
      <c r="Z26" s="100">
        <f t="shared" si="0"/>
        <v>1</v>
      </c>
      <c r="AA26" s="100"/>
      <c r="AB26" s="79"/>
      <c r="AC26" s="79"/>
      <c r="AD26" s="52">
        <f>F20</f>
        <v>1</v>
      </c>
      <c r="AE26" s="52"/>
      <c r="AF26" s="79"/>
      <c r="AG26" s="79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7" spans="2:99" ht="13.5" customHeight="1">
      <c r="B27" s="132"/>
      <c r="C27" s="133"/>
      <c r="D27" s="134"/>
      <c r="U27" s="107" t="s">
        <v>59</v>
      </c>
      <c r="V27" s="107"/>
      <c r="W27" s="107"/>
      <c r="X27" s="107"/>
      <c r="Y27" s="10" t="s">
        <v>223</v>
      </c>
      <c r="Z27" s="100">
        <f t="shared" si="0"/>
        <v>10</v>
      </c>
      <c r="AA27" s="100"/>
      <c r="AB27" s="79">
        <v>7</v>
      </c>
      <c r="AC27" s="79"/>
      <c r="AD27" s="52">
        <f>F18</f>
        <v>3</v>
      </c>
      <c r="AE27" s="52"/>
      <c r="AF27" s="79"/>
      <c r="AG27" s="79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</row>
    <row r="28" spans="2:99" ht="13.5" customHeight="1">
      <c r="B28" s="135"/>
      <c r="C28" s="136"/>
      <c r="D28" s="137"/>
      <c r="H28" s="92" t="s">
        <v>79</v>
      </c>
      <c r="I28" s="92"/>
      <c r="J28" s="92"/>
      <c r="K28" s="92"/>
      <c r="L28" s="92"/>
      <c r="M28" s="92"/>
      <c r="N28" s="92"/>
      <c r="O28" s="93">
        <v>7</v>
      </c>
      <c r="P28" s="94"/>
      <c r="U28" s="107" t="s">
        <v>60</v>
      </c>
      <c r="V28" s="107"/>
      <c r="W28" s="107"/>
      <c r="X28" s="107"/>
      <c r="Y28" s="10" t="s">
        <v>251</v>
      </c>
      <c r="Z28" s="101">
        <f t="shared" si="0"/>
        <v>-1</v>
      </c>
      <c r="AA28" s="100"/>
      <c r="AB28" s="79"/>
      <c r="AC28" s="79"/>
      <c r="AD28" s="78">
        <f>F10</f>
        <v>3</v>
      </c>
      <c r="AE28" s="52"/>
      <c r="AF28" s="79">
        <v>-4</v>
      </c>
      <c r="AG28" s="79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</row>
    <row r="29" spans="15:99" ht="13.5" customHeight="1">
      <c r="O29" s="95"/>
      <c r="P29" s="96"/>
      <c r="U29" s="104" t="s">
        <v>238</v>
      </c>
      <c r="V29" s="104"/>
      <c r="W29" s="104"/>
      <c r="X29" s="108"/>
      <c r="Y29" s="10" t="s">
        <v>251</v>
      </c>
      <c r="Z29" s="100">
        <f t="shared" si="0"/>
        <v>1</v>
      </c>
      <c r="AA29" s="100"/>
      <c r="AB29" s="79"/>
      <c r="AC29" s="79"/>
      <c r="AD29" s="52">
        <f>F16</f>
        <v>1</v>
      </c>
      <c r="AE29" s="52"/>
      <c r="AF29" s="79"/>
      <c r="AG29" s="79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</row>
    <row r="30" spans="2:99" ht="13.5" customHeight="1">
      <c r="B30" s="13"/>
      <c r="C30" s="13"/>
      <c r="D30" s="13"/>
      <c r="E30" s="83" t="s">
        <v>91</v>
      </c>
      <c r="F30" s="83"/>
      <c r="G30" s="83"/>
      <c r="H30" s="83"/>
      <c r="I30" s="83"/>
      <c r="J30" s="13"/>
      <c r="K30" s="13"/>
      <c r="L30" s="13"/>
      <c r="M30" s="13"/>
      <c r="N30" s="13"/>
      <c r="O30" s="13"/>
      <c r="P30" s="11"/>
      <c r="Q30" s="11"/>
      <c r="R30" s="11"/>
      <c r="S30" s="11"/>
      <c r="U30" s="104" t="s">
        <v>61</v>
      </c>
      <c r="V30" s="104"/>
      <c r="W30" s="104"/>
      <c r="X30" s="108"/>
      <c r="Y30" s="10" t="s">
        <v>252</v>
      </c>
      <c r="Z30" s="100">
        <f t="shared" si="0"/>
        <v>1</v>
      </c>
      <c r="AA30" s="100"/>
      <c r="AB30" s="79"/>
      <c r="AC30" s="79"/>
      <c r="AD30" s="52">
        <f>F16</f>
        <v>1</v>
      </c>
      <c r="AE30" s="52"/>
      <c r="AF30" s="79"/>
      <c r="AG30" s="79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</row>
    <row r="31" spans="6:99" ht="13.5" customHeight="1">
      <c r="F31" s="1"/>
      <c r="G31" s="110" t="s">
        <v>40</v>
      </c>
      <c r="H31" s="110"/>
      <c r="I31" s="110"/>
      <c r="J31" s="110"/>
      <c r="K31" s="110"/>
      <c r="L31" s="110"/>
      <c r="N31" s="110" t="s">
        <v>39</v>
      </c>
      <c r="O31" s="110"/>
      <c r="P31" s="110"/>
      <c r="Q31" s="110"/>
      <c r="R31" s="110"/>
      <c r="S31" s="110"/>
      <c r="U31" s="107" t="s">
        <v>62</v>
      </c>
      <c r="V31" s="107"/>
      <c r="W31" s="107"/>
      <c r="X31" s="107"/>
      <c r="Y31" s="10" t="s">
        <v>223</v>
      </c>
      <c r="Z31" s="100">
        <f t="shared" si="0"/>
        <v>12</v>
      </c>
      <c r="AA31" s="100"/>
      <c r="AB31" s="79">
        <v>9</v>
      </c>
      <c r="AC31" s="79"/>
      <c r="AD31" s="52">
        <f>F18</f>
        <v>3</v>
      </c>
      <c r="AE31" s="52"/>
      <c r="AF31" s="79"/>
      <c r="AG31" s="79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</row>
    <row r="32" spans="5:99" ht="13.5" customHeight="1">
      <c r="E32" s="92" t="s">
        <v>87</v>
      </c>
      <c r="F32" s="92"/>
      <c r="G32" s="84" t="s">
        <v>36</v>
      </c>
      <c r="H32" s="84"/>
      <c r="I32" s="84" t="s">
        <v>37</v>
      </c>
      <c r="J32" s="84"/>
      <c r="K32" s="84" t="s">
        <v>38</v>
      </c>
      <c r="L32" s="84"/>
      <c r="N32" s="89" t="s">
        <v>32</v>
      </c>
      <c r="O32" s="89"/>
      <c r="P32" s="89" t="s">
        <v>23</v>
      </c>
      <c r="Q32" s="89"/>
      <c r="R32" s="89" t="s">
        <v>86</v>
      </c>
      <c r="S32" s="89"/>
      <c r="U32" s="107" t="s">
        <v>63</v>
      </c>
      <c r="V32" s="107"/>
      <c r="W32" s="107"/>
      <c r="X32" s="107"/>
      <c r="Y32" s="10"/>
      <c r="Z32" s="100">
        <f t="shared" si="0"/>
        <v>2</v>
      </c>
      <c r="AA32" s="100"/>
      <c r="AB32" s="79"/>
      <c r="AC32" s="79"/>
      <c r="AD32" s="52">
        <f>F12</f>
        <v>2</v>
      </c>
      <c r="AE32" s="52"/>
      <c r="AF32" s="79"/>
      <c r="AG32" s="79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</row>
    <row r="33" spans="2:99" ht="13.5" customHeight="1">
      <c r="B33" s="111" t="s">
        <v>33</v>
      </c>
      <c r="C33" s="111"/>
      <c r="D33" s="111"/>
      <c r="E33" s="101">
        <f>SUM(O28,N33,P33,R33)</f>
        <v>10</v>
      </c>
      <c r="F33" s="100"/>
      <c r="G33" s="78">
        <f>IF(O28&lt;6,"-",((O28+F10)-5))</f>
        <v>5</v>
      </c>
      <c r="H33" s="113"/>
      <c r="I33" s="78" t="str">
        <f>IF(O28&lt;11,"-",((O28+F10)-10))</f>
        <v>-</v>
      </c>
      <c r="J33" s="52"/>
      <c r="K33" s="78" t="str">
        <f>IF(O28&lt;16,"-",((O28+F10)-15))</f>
        <v>-</v>
      </c>
      <c r="L33" s="52"/>
      <c r="N33" s="78">
        <f>F10</f>
        <v>3</v>
      </c>
      <c r="O33" s="52"/>
      <c r="P33" s="109"/>
      <c r="Q33" s="109"/>
      <c r="R33" s="109"/>
      <c r="S33" s="109"/>
      <c r="U33" s="107" t="s">
        <v>64</v>
      </c>
      <c r="V33" s="107"/>
      <c r="W33" s="107"/>
      <c r="X33" s="107"/>
      <c r="Y33" s="10"/>
      <c r="Z33" s="100">
        <f t="shared" si="0"/>
        <v>1</v>
      </c>
      <c r="AA33" s="100"/>
      <c r="AB33" s="79"/>
      <c r="AC33" s="79"/>
      <c r="AD33" s="52">
        <f>F20</f>
        <v>1</v>
      </c>
      <c r="AE33" s="52"/>
      <c r="AF33" s="79"/>
      <c r="AG33" s="79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</row>
    <row r="34" spans="2:99" ht="13.5" customHeight="1">
      <c r="B34" s="111" t="s">
        <v>34</v>
      </c>
      <c r="C34" s="111"/>
      <c r="D34" s="111"/>
      <c r="E34" s="100">
        <f>SUM(O28,N34,P34,R34)</f>
        <v>9</v>
      </c>
      <c r="F34" s="100"/>
      <c r="G34" s="78">
        <f>IF(O28&lt;6,"-",((O28+F12)-5))</f>
        <v>4</v>
      </c>
      <c r="H34" s="52"/>
      <c r="I34" s="78" t="str">
        <f>IF(O28&lt;11,"-",((O28+F12)-10))</f>
        <v>-</v>
      </c>
      <c r="J34" s="52"/>
      <c r="K34" s="78" t="str">
        <f>IF(O28&lt;16,"-",((O28+F12)-15))</f>
        <v>-</v>
      </c>
      <c r="L34" s="52"/>
      <c r="N34" s="52">
        <f>F12</f>
        <v>2</v>
      </c>
      <c r="O34" s="52"/>
      <c r="P34" s="109"/>
      <c r="Q34" s="109"/>
      <c r="R34" s="109"/>
      <c r="S34" s="109"/>
      <c r="U34" s="107" t="s">
        <v>111</v>
      </c>
      <c r="V34" s="107"/>
      <c r="W34" s="107"/>
      <c r="X34" s="107"/>
      <c r="Y34" s="10"/>
      <c r="Z34" s="100">
        <f t="shared" si="0"/>
        <v>3</v>
      </c>
      <c r="AA34" s="100"/>
      <c r="AB34" s="79"/>
      <c r="AC34" s="79"/>
      <c r="AD34" s="52">
        <f>F18</f>
        <v>3</v>
      </c>
      <c r="AE34" s="52"/>
      <c r="AF34" s="79"/>
      <c r="AG34" s="79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</row>
    <row r="35" spans="2:99" ht="13.5" customHeight="1">
      <c r="B35" s="111" t="s">
        <v>35</v>
      </c>
      <c r="C35" s="111"/>
      <c r="D35" s="111"/>
      <c r="E35" s="101">
        <f>SUM(O28,N35,P35,R35)</f>
        <v>10</v>
      </c>
      <c r="F35" s="100"/>
      <c r="G35" s="78">
        <f>IF(O28&lt;6,"-",((O28+F10+P35)-5))</f>
        <v>5</v>
      </c>
      <c r="H35" s="52"/>
      <c r="I35" s="78" t="str">
        <f>IF(O28&lt;11,"-",((O28+F10+P35)-10))</f>
        <v>-</v>
      </c>
      <c r="J35" s="52"/>
      <c r="K35" s="78" t="str">
        <f>IF(O28&lt;16,"-",((O28+F10+P35)-15))</f>
        <v>-</v>
      </c>
      <c r="L35" s="52"/>
      <c r="N35" s="78">
        <f>F10</f>
        <v>3</v>
      </c>
      <c r="O35" s="52"/>
      <c r="P35" s="109"/>
      <c r="Q35" s="109"/>
      <c r="R35" s="109"/>
      <c r="S35" s="109"/>
      <c r="U35" s="107" t="s">
        <v>65</v>
      </c>
      <c r="V35" s="107"/>
      <c r="W35" s="107"/>
      <c r="X35" s="107"/>
      <c r="Y35" s="10" t="s">
        <v>251</v>
      </c>
      <c r="Z35" s="100">
        <f t="shared" si="0"/>
        <v>2</v>
      </c>
      <c r="AA35" s="100"/>
      <c r="AB35" s="79"/>
      <c r="AC35" s="79"/>
      <c r="AD35" s="52">
        <f>F12</f>
        <v>2</v>
      </c>
      <c r="AE35" s="52"/>
      <c r="AF35" s="79"/>
      <c r="AG35" s="79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</row>
    <row r="36" spans="21:99" ht="13.5" customHeight="1">
      <c r="U36" s="107" t="s">
        <v>66</v>
      </c>
      <c r="V36" s="107"/>
      <c r="W36" s="107"/>
      <c r="X36" s="107"/>
      <c r="Y36" s="10"/>
      <c r="Z36" s="100">
        <f t="shared" si="0"/>
        <v>1</v>
      </c>
      <c r="AA36" s="100"/>
      <c r="AB36" s="79"/>
      <c r="AC36" s="79"/>
      <c r="AD36" s="52">
        <f>F16</f>
        <v>1</v>
      </c>
      <c r="AE36" s="52"/>
      <c r="AF36" s="79"/>
      <c r="AG36" s="79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</row>
    <row r="37" spans="2:99" ht="13.5" customHeight="1">
      <c r="B37" s="11"/>
      <c r="C37" s="11"/>
      <c r="D37" s="11"/>
      <c r="E37" s="83" t="s">
        <v>92</v>
      </c>
      <c r="F37" s="83"/>
      <c r="G37" s="83"/>
      <c r="H37" s="83"/>
      <c r="I37" s="83"/>
      <c r="J37" s="11"/>
      <c r="K37" s="11"/>
      <c r="L37" s="11"/>
      <c r="M37" s="13" t="s">
        <v>93</v>
      </c>
      <c r="N37" s="13"/>
      <c r="O37" s="13"/>
      <c r="P37" s="11"/>
      <c r="Q37" s="11"/>
      <c r="R37" s="11"/>
      <c r="S37" s="11"/>
      <c r="U37" s="107" t="s">
        <v>67</v>
      </c>
      <c r="V37" s="107"/>
      <c r="W37" s="107"/>
      <c r="X37" s="107"/>
      <c r="Y37" s="10"/>
      <c r="Z37" s="100">
        <f t="shared" si="0"/>
        <v>3</v>
      </c>
      <c r="AA37" s="100"/>
      <c r="AB37" s="79"/>
      <c r="AC37" s="79"/>
      <c r="AD37" s="52">
        <f>F18</f>
        <v>3</v>
      </c>
      <c r="AE37" s="52"/>
      <c r="AF37" s="79"/>
      <c r="AG37" s="79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</row>
    <row r="38" spans="3:99" ht="13.5" customHeight="1">
      <c r="C38" s="12"/>
      <c r="D38" s="12"/>
      <c r="E38" s="12"/>
      <c r="F38" s="90" t="s">
        <v>8</v>
      </c>
      <c r="G38" s="90"/>
      <c r="H38" s="12"/>
      <c r="I38" s="90" t="s">
        <v>86</v>
      </c>
      <c r="J38" s="90"/>
      <c r="K38" s="12"/>
      <c r="L38" s="12"/>
      <c r="M38" s="89" t="s">
        <v>31</v>
      </c>
      <c r="N38" s="89"/>
      <c r="O38" s="12"/>
      <c r="P38" s="89" t="s">
        <v>88</v>
      </c>
      <c r="Q38" s="89"/>
      <c r="U38" s="107" t="s">
        <v>68</v>
      </c>
      <c r="V38" s="107"/>
      <c r="W38" s="107"/>
      <c r="X38" s="107"/>
      <c r="Y38" s="10"/>
      <c r="Z38" s="100">
        <f t="shared" si="0"/>
        <v>-2</v>
      </c>
      <c r="AA38" s="100"/>
      <c r="AB38" s="79"/>
      <c r="AC38" s="79"/>
      <c r="AD38" s="52">
        <f>F12</f>
        <v>2</v>
      </c>
      <c r="AE38" s="52"/>
      <c r="AF38" s="79">
        <v>-4</v>
      </c>
      <c r="AG38" s="79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:99" ht="13.5" customHeight="1">
      <c r="C39" s="85">
        <f>SUM(F39,I39)</f>
        <v>2</v>
      </c>
      <c r="D39" s="86"/>
      <c r="E39" s="9" t="s">
        <v>20</v>
      </c>
      <c r="F39" s="71">
        <f>F12</f>
        <v>2</v>
      </c>
      <c r="G39" s="73"/>
      <c r="H39" s="9" t="s">
        <v>21</v>
      </c>
      <c r="I39" s="68"/>
      <c r="J39" s="69"/>
      <c r="M39" s="68">
        <v>30</v>
      </c>
      <c r="N39" s="69"/>
      <c r="P39" s="68">
        <v>30</v>
      </c>
      <c r="Q39" s="69"/>
      <c r="U39" s="107" t="s">
        <v>69</v>
      </c>
      <c r="V39" s="107"/>
      <c r="W39" s="107"/>
      <c r="X39" s="107"/>
      <c r="Y39" s="10"/>
      <c r="Z39" s="100">
        <f t="shared" si="0"/>
        <v>1</v>
      </c>
      <c r="AA39" s="100"/>
      <c r="AB39" s="79">
        <v>3</v>
      </c>
      <c r="AC39" s="79"/>
      <c r="AD39" s="52">
        <f>F12</f>
        <v>2</v>
      </c>
      <c r="AE39" s="52"/>
      <c r="AF39" s="79">
        <v>-4</v>
      </c>
      <c r="AG39" s="79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</row>
    <row r="40" spans="3:99" ht="13.5" customHeight="1">
      <c r="C40" s="87"/>
      <c r="D40" s="88"/>
      <c r="U40" s="107" t="s">
        <v>70</v>
      </c>
      <c r="V40" s="107"/>
      <c r="W40" s="107"/>
      <c r="X40" s="107"/>
      <c r="Y40" s="10"/>
      <c r="Z40" s="100">
        <f t="shared" si="0"/>
        <v>1</v>
      </c>
      <c r="AA40" s="100"/>
      <c r="AB40" s="79"/>
      <c r="AC40" s="79"/>
      <c r="AD40" s="52">
        <f>F16</f>
        <v>1</v>
      </c>
      <c r="AE40" s="52"/>
      <c r="AF40" s="79"/>
      <c r="AG40" s="79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</row>
    <row r="41" spans="21:99" ht="13.5" customHeight="1">
      <c r="U41" s="107" t="s">
        <v>71</v>
      </c>
      <c r="V41" s="107"/>
      <c r="W41" s="107"/>
      <c r="X41" s="107"/>
      <c r="Y41" s="10" t="s">
        <v>251</v>
      </c>
      <c r="Z41" s="100">
        <f t="shared" si="0"/>
        <v>13</v>
      </c>
      <c r="AA41" s="100"/>
      <c r="AB41" s="79">
        <v>10</v>
      </c>
      <c r="AC41" s="79"/>
      <c r="AD41" s="52">
        <f>F18</f>
        <v>3</v>
      </c>
      <c r="AE41" s="52"/>
      <c r="AF41" s="79"/>
      <c r="AG41" s="79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</row>
    <row r="42" spans="21:99" ht="13.5" customHeight="1">
      <c r="U42" s="107" t="s">
        <v>72</v>
      </c>
      <c r="V42" s="107"/>
      <c r="W42" s="107"/>
      <c r="X42" s="107"/>
      <c r="Y42" s="10" t="s">
        <v>251</v>
      </c>
      <c r="Z42" s="101">
        <f t="shared" si="0"/>
        <v>3</v>
      </c>
      <c r="AA42" s="100"/>
      <c r="AB42" s="79"/>
      <c r="AC42" s="79"/>
      <c r="AD42" s="78">
        <f>F10</f>
        <v>3</v>
      </c>
      <c r="AE42" s="52"/>
      <c r="AF42" s="79"/>
      <c r="AG42" s="79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</row>
    <row r="43" spans="21:99" ht="13.5" customHeight="1">
      <c r="U43" s="107" t="s">
        <v>73</v>
      </c>
      <c r="V43" s="107"/>
      <c r="W43" s="107"/>
      <c r="X43" s="107"/>
      <c r="Y43" s="10"/>
      <c r="Z43" s="100">
        <f t="shared" si="0"/>
        <v>-2</v>
      </c>
      <c r="AA43" s="100"/>
      <c r="AB43" s="79"/>
      <c r="AC43" s="79"/>
      <c r="AD43" s="52">
        <f>F12</f>
        <v>2</v>
      </c>
      <c r="AE43" s="52"/>
      <c r="AF43" s="79">
        <v>-4</v>
      </c>
      <c r="AG43" s="79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</row>
    <row r="44" spans="21:99" ht="13.5" customHeight="1">
      <c r="U44" s="107" t="s">
        <v>75</v>
      </c>
      <c r="V44" s="107"/>
      <c r="W44" s="107"/>
      <c r="X44" s="107"/>
      <c r="Y44" s="10"/>
      <c r="Z44" s="100">
        <f t="shared" si="0"/>
        <v>1</v>
      </c>
      <c r="AA44" s="100"/>
      <c r="AB44" s="79"/>
      <c r="AC44" s="79"/>
      <c r="AD44" s="52">
        <f>F20</f>
        <v>1</v>
      </c>
      <c r="AE44" s="52"/>
      <c r="AF44" s="79"/>
      <c r="AG44" s="79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</row>
    <row r="45" spans="21:99" ht="13.5" customHeight="1">
      <c r="U45" s="107" t="s">
        <v>74</v>
      </c>
      <c r="V45" s="107"/>
      <c r="W45" s="107"/>
      <c r="X45" s="107"/>
      <c r="Y45" s="10"/>
      <c r="Z45" s="100">
        <f t="shared" si="0"/>
        <v>2</v>
      </c>
      <c r="AA45" s="100"/>
      <c r="AB45" s="79"/>
      <c r="AC45" s="79"/>
      <c r="AD45" s="52">
        <f>F12</f>
        <v>2</v>
      </c>
      <c r="AE45" s="52"/>
      <c r="AF45" s="79"/>
      <c r="AG45" s="79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</row>
    <row r="46" spans="21:99" ht="13.5" customHeight="1">
      <c r="U46" s="107" t="s">
        <v>76</v>
      </c>
      <c r="V46" s="107"/>
      <c r="W46" s="107"/>
      <c r="X46" s="107"/>
      <c r="Y46" s="10" t="s">
        <v>223</v>
      </c>
      <c r="Z46" s="100">
        <f t="shared" si="0"/>
        <v>13</v>
      </c>
      <c r="AA46" s="100"/>
      <c r="AB46" s="79">
        <v>10</v>
      </c>
      <c r="AC46" s="79"/>
      <c r="AD46" s="52">
        <f>F18</f>
        <v>3</v>
      </c>
      <c r="AE46" s="52"/>
      <c r="AF46" s="79"/>
      <c r="AG46" s="79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</row>
    <row r="47" spans="21:99" ht="13.5" customHeight="1">
      <c r="U47" s="104" t="s">
        <v>250</v>
      </c>
      <c r="V47" s="104"/>
      <c r="W47" s="104"/>
      <c r="X47" s="108"/>
      <c r="Y47" s="10"/>
      <c r="Z47" s="100">
        <f>AB47+AD47+AF47</f>
        <v>1</v>
      </c>
      <c r="AA47" s="100"/>
      <c r="AB47" s="79">
        <v>1</v>
      </c>
      <c r="AC47" s="79"/>
      <c r="AD47" s="79"/>
      <c r="AE47" s="79"/>
      <c r="AF47" s="79"/>
      <c r="AG47" s="79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</row>
    <row r="48" spans="21:99" ht="13.5" customHeight="1">
      <c r="U48" s="104" t="s">
        <v>77</v>
      </c>
      <c r="V48" s="104"/>
      <c r="W48" s="104"/>
      <c r="X48" s="104"/>
      <c r="Y48" s="10"/>
      <c r="Z48" s="100">
        <f>AB48+AD48+AF48</f>
        <v>0</v>
      </c>
      <c r="AA48" s="100"/>
      <c r="AB48" s="79"/>
      <c r="AC48" s="79"/>
      <c r="AD48" s="79"/>
      <c r="AE48" s="79"/>
      <c r="AF48" s="79"/>
      <c r="AG48" s="79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</row>
    <row r="49" spans="21:99" ht="13.5" customHeight="1">
      <c r="U49" s="104" t="s">
        <v>77</v>
      </c>
      <c r="V49" s="104"/>
      <c r="W49" s="104"/>
      <c r="X49" s="104"/>
      <c r="Y49" s="10"/>
      <c r="Z49" s="100">
        <f>AB49+AD49+AF49</f>
        <v>0</v>
      </c>
      <c r="AA49" s="100"/>
      <c r="AB49" s="79"/>
      <c r="AC49" s="79"/>
      <c r="AD49" s="79"/>
      <c r="AE49" s="79"/>
      <c r="AF49" s="79"/>
      <c r="AG49" s="79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</row>
    <row r="50" spans="2:99" ht="13.5" customHeight="1">
      <c r="B50" s="80" t="s">
        <v>95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</row>
    <row r="51" spans="34:99" ht="13.5" customHeight="1"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</row>
    <row r="52" spans="2:99" ht="13.5" customHeight="1">
      <c r="B52" s="46" t="s">
        <v>105</v>
      </c>
      <c r="C52" s="46"/>
      <c r="D52" s="46"/>
      <c r="E52" s="46"/>
      <c r="F52" s="46"/>
      <c r="G52" s="46"/>
      <c r="H52" s="46"/>
      <c r="I52" s="46"/>
      <c r="J52" s="43" t="s">
        <v>30</v>
      </c>
      <c r="K52" s="43"/>
      <c r="L52" s="43" t="s">
        <v>97</v>
      </c>
      <c r="M52" s="43"/>
      <c r="N52" s="43" t="s">
        <v>98</v>
      </c>
      <c r="O52" s="43"/>
      <c r="P52" s="43" t="s">
        <v>89</v>
      </c>
      <c r="Q52" s="43"/>
      <c r="R52" s="43" t="s">
        <v>86</v>
      </c>
      <c r="S52" s="43"/>
      <c r="T52" s="43" t="s">
        <v>99</v>
      </c>
      <c r="U52" s="43"/>
      <c r="V52" s="43"/>
      <c r="W52" s="43"/>
      <c r="X52" s="43" t="s">
        <v>100</v>
      </c>
      <c r="Y52" s="43"/>
      <c r="Z52" s="43" t="s">
        <v>101</v>
      </c>
      <c r="AA52" s="43"/>
      <c r="AB52" s="43" t="s">
        <v>102</v>
      </c>
      <c r="AC52" s="43"/>
      <c r="AD52" s="43" t="s">
        <v>23</v>
      </c>
      <c r="AE52" s="43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</row>
    <row r="53" spans="2:99" ht="13.5" customHeight="1">
      <c r="B53" s="52" t="s">
        <v>96</v>
      </c>
      <c r="C53" s="52"/>
      <c r="D53" s="52"/>
      <c r="E53" s="52"/>
      <c r="F53" s="52"/>
      <c r="G53" s="52"/>
      <c r="H53" s="52"/>
      <c r="I53" s="52"/>
      <c r="J53" s="81">
        <f>L53+N53+P53+R53</f>
        <v>13</v>
      </c>
      <c r="K53" s="82"/>
      <c r="L53" s="63">
        <f>E33</f>
        <v>10</v>
      </c>
      <c r="M53" s="52"/>
      <c r="N53" s="79">
        <v>1</v>
      </c>
      <c r="O53" s="79"/>
      <c r="P53" s="79">
        <v>2</v>
      </c>
      <c r="Q53" s="79"/>
      <c r="R53" s="79"/>
      <c r="S53" s="79"/>
      <c r="T53" s="53" t="s">
        <v>254</v>
      </c>
      <c r="U53" s="53"/>
      <c r="V53" s="53"/>
      <c r="W53" s="53"/>
      <c r="X53" s="53" t="s">
        <v>220</v>
      </c>
      <c r="Y53" s="53"/>
      <c r="Z53" s="44"/>
      <c r="AA53" s="44"/>
      <c r="AB53" s="44" t="s">
        <v>217</v>
      </c>
      <c r="AC53" s="44"/>
      <c r="AD53" s="44" t="s">
        <v>218</v>
      </c>
      <c r="AE53" s="44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</row>
    <row r="54" spans="2:99" ht="13.5" customHeight="1">
      <c r="B54" s="47" t="s">
        <v>246</v>
      </c>
      <c r="C54" s="48"/>
      <c r="D54" s="48"/>
      <c r="E54" s="48"/>
      <c r="F54" s="48"/>
      <c r="G54" s="48"/>
      <c r="H54" s="48"/>
      <c r="I54" s="49"/>
      <c r="J54" s="82"/>
      <c r="K54" s="82"/>
      <c r="L54" s="50" t="s">
        <v>104</v>
      </c>
      <c r="M54" s="51"/>
      <c r="N54" s="51" t="s">
        <v>36</v>
      </c>
      <c r="O54" s="51"/>
      <c r="P54" s="51" t="s">
        <v>37</v>
      </c>
      <c r="Q54" s="51"/>
      <c r="R54" s="51" t="s">
        <v>38</v>
      </c>
      <c r="S54" s="51"/>
      <c r="T54" s="55" t="s">
        <v>108</v>
      </c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</row>
    <row r="55" spans="2:99" ht="13.5" customHeight="1">
      <c r="B55" s="59" t="s">
        <v>103</v>
      </c>
      <c r="C55" s="60"/>
      <c r="D55" s="60"/>
      <c r="E55" s="60"/>
      <c r="F55" s="60"/>
      <c r="G55" s="60"/>
      <c r="H55" s="60"/>
      <c r="I55" s="60"/>
      <c r="J55" s="60"/>
      <c r="K55" s="61"/>
      <c r="L55" s="78">
        <f>L53+N53+P53+R53</f>
        <v>13</v>
      </c>
      <c r="M55" s="52"/>
      <c r="N55" s="78">
        <f>IF(O28&lt;6,"-",(G33+N53+P53+R53))</f>
        <v>8</v>
      </c>
      <c r="O55" s="52"/>
      <c r="P55" s="78" t="str">
        <f>IF(O28&lt;11,"-",(I33+N53+P53+R53))</f>
        <v>-</v>
      </c>
      <c r="Q55" s="52"/>
      <c r="R55" s="78" t="str">
        <f>IF(O28&lt;16,"-",(K33+N53+P53+R53))</f>
        <v>-</v>
      </c>
      <c r="S55" s="52"/>
      <c r="T55" s="56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8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</row>
    <row r="56" spans="2:99" ht="13.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</row>
    <row r="57" spans="2:99" ht="13.5" customHeight="1">
      <c r="B57" s="46" t="s">
        <v>112</v>
      </c>
      <c r="C57" s="46"/>
      <c r="D57" s="46"/>
      <c r="E57" s="46"/>
      <c r="F57" s="46"/>
      <c r="G57" s="46"/>
      <c r="H57" s="46"/>
      <c r="I57" s="46"/>
      <c r="J57" s="37" t="s">
        <v>30</v>
      </c>
      <c r="K57" s="37"/>
      <c r="L57" s="37" t="s">
        <v>101</v>
      </c>
      <c r="M57" s="37"/>
      <c r="N57" s="37" t="s">
        <v>98</v>
      </c>
      <c r="O57" s="37"/>
      <c r="P57" s="37" t="s">
        <v>89</v>
      </c>
      <c r="Q57" s="37"/>
      <c r="R57" s="37" t="s">
        <v>86</v>
      </c>
      <c r="S57" s="37"/>
      <c r="T57" s="37" t="s">
        <v>99</v>
      </c>
      <c r="U57" s="37"/>
      <c r="V57" s="37"/>
      <c r="W57" s="37"/>
      <c r="X57" s="37" t="s">
        <v>100</v>
      </c>
      <c r="Y57" s="37"/>
      <c r="Z57" s="37" t="s">
        <v>101</v>
      </c>
      <c r="AA57" s="37"/>
      <c r="AB57" s="37" t="s">
        <v>102</v>
      </c>
      <c r="AC57" s="37"/>
      <c r="AD57" s="37" t="s">
        <v>23</v>
      </c>
      <c r="AE57" s="37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</row>
    <row r="58" spans="2:99" ht="13.5" customHeight="1">
      <c r="B58" s="71" t="s">
        <v>96</v>
      </c>
      <c r="C58" s="72"/>
      <c r="D58" s="72"/>
      <c r="E58" s="72"/>
      <c r="F58" s="72"/>
      <c r="G58" s="72"/>
      <c r="H58" s="72"/>
      <c r="I58" s="73"/>
      <c r="J58" s="74">
        <f>L58+N58+P58+R58</f>
        <v>9</v>
      </c>
      <c r="K58" s="75"/>
      <c r="L58" s="62">
        <f>E34</f>
        <v>9</v>
      </c>
      <c r="M58" s="63"/>
      <c r="N58" s="68"/>
      <c r="O58" s="69"/>
      <c r="P58" s="68"/>
      <c r="Q58" s="69"/>
      <c r="R58" s="68"/>
      <c r="S58" s="69"/>
      <c r="T58" s="65" t="s">
        <v>219</v>
      </c>
      <c r="U58" s="67"/>
      <c r="V58" s="67"/>
      <c r="W58" s="66"/>
      <c r="X58" s="65" t="s">
        <v>220</v>
      </c>
      <c r="Y58" s="66"/>
      <c r="Z58" s="64" t="s">
        <v>221</v>
      </c>
      <c r="AA58" s="45"/>
      <c r="AB58" s="64" t="s">
        <v>222</v>
      </c>
      <c r="AC58" s="45"/>
      <c r="AD58" s="64" t="s">
        <v>223</v>
      </c>
      <c r="AE58" s="45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</row>
    <row r="59" spans="2:99" ht="13.5" customHeight="1">
      <c r="B59" s="47" t="s">
        <v>224</v>
      </c>
      <c r="C59" s="48"/>
      <c r="D59" s="48"/>
      <c r="E59" s="48"/>
      <c r="F59" s="48"/>
      <c r="G59" s="48"/>
      <c r="H59" s="48"/>
      <c r="I59" s="70"/>
      <c r="J59" s="76"/>
      <c r="K59" s="77"/>
      <c r="L59" s="59" t="s">
        <v>104</v>
      </c>
      <c r="M59" s="60"/>
      <c r="N59" s="60" t="s">
        <v>36</v>
      </c>
      <c r="O59" s="60"/>
      <c r="P59" s="60" t="s">
        <v>37</v>
      </c>
      <c r="Q59" s="60"/>
      <c r="R59" s="60" t="s">
        <v>38</v>
      </c>
      <c r="S59" s="60"/>
      <c r="T59" s="55" t="s">
        <v>108</v>
      </c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</row>
    <row r="60" spans="2:99" ht="13.5" customHeight="1">
      <c r="B60" s="59" t="s">
        <v>103</v>
      </c>
      <c r="C60" s="60"/>
      <c r="D60" s="60"/>
      <c r="E60" s="60"/>
      <c r="F60" s="60"/>
      <c r="G60" s="60"/>
      <c r="H60" s="60"/>
      <c r="I60" s="60"/>
      <c r="J60" s="60"/>
      <c r="K60" s="35"/>
      <c r="L60" s="36">
        <f>E33+N58+P58+R58</f>
        <v>10</v>
      </c>
      <c r="M60" s="63"/>
      <c r="N60" s="62">
        <f>IF(O28&lt;6,"-",(G34+N58+P58+R58))</f>
        <v>4</v>
      </c>
      <c r="O60" s="63"/>
      <c r="P60" s="62" t="str">
        <f>IF(O28&lt;11,"-",(I34+N58+P58+R58))</f>
        <v>-</v>
      </c>
      <c r="Q60" s="63"/>
      <c r="R60" s="62" t="str">
        <f>IF(O28&lt;16,"-",(K34+N58+P58+R58))</f>
        <v>-</v>
      </c>
      <c r="S60" s="63"/>
      <c r="T60" s="56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</row>
    <row r="61" spans="34:99" ht="13.5" customHeight="1"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</row>
    <row r="62" spans="2:99" ht="13.5" customHeight="1">
      <c r="B62" s="46" t="s">
        <v>106</v>
      </c>
      <c r="C62" s="46"/>
      <c r="D62" s="46"/>
      <c r="E62" s="46"/>
      <c r="F62" s="46"/>
      <c r="G62" s="46"/>
      <c r="H62" s="46"/>
      <c r="I62" s="46"/>
      <c r="J62" s="37" t="s">
        <v>30</v>
      </c>
      <c r="K62" s="37"/>
      <c r="L62" s="37" t="s">
        <v>97</v>
      </c>
      <c r="M62" s="37"/>
      <c r="N62" s="37" t="s">
        <v>98</v>
      </c>
      <c r="O62" s="37"/>
      <c r="P62" s="37" t="s">
        <v>89</v>
      </c>
      <c r="Q62" s="37"/>
      <c r="R62" s="37" t="s">
        <v>86</v>
      </c>
      <c r="S62" s="37"/>
      <c r="T62" s="37" t="s">
        <v>99</v>
      </c>
      <c r="U62" s="37"/>
      <c r="V62" s="37"/>
      <c r="W62" s="37"/>
      <c r="X62" s="37" t="s">
        <v>100</v>
      </c>
      <c r="Y62" s="37"/>
      <c r="Z62" s="37" t="s">
        <v>101</v>
      </c>
      <c r="AA62" s="37"/>
      <c r="AB62" s="37" t="s">
        <v>102</v>
      </c>
      <c r="AC62" s="37"/>
      <c r="AD62" s="37" t="s">
        <v>23</v>
      </c>
      <c r="AE62" s="37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</row>
    <row r="63" spans="2:99" ht="13.5" customHeight="1">
      <c r="B63" s="71" t="s">
        <v>96</v>
      </c>
      <c r="C63" s="72"/>
      <c r="D63" s="72"/>
      <c r="E63" s="72"/>
      <c r="F63" s="72"/>
      <c r="G63" s="72"/>
      <c r="H63" s="72"/>
      <c r="I63" s="73"/>
      <c r="J63" s="74">
        <f>L63+N63+P63+R63</f>
        <v>10</v>
      </c>
      <c r="K63" s="75"/>
      <c r="L63" s="62">
        <f>E33</f>
        <v>10</v>
      </c>
      <c r="M63" s="63"/>
      <c r="N63" s="68"/>
      <c r="O63" s="69"/>
      <c r="P63" s="68"/>
      <c r="Q63" s="69"/>
      <c r="R63" s="68"/>
      <c r="S63" s="69"/>
      <c r="T63" s="65" t="s">
        <v>219</v>
      </c>
      <c r="U63" s="67"/>
      <c r="V63" s="67"/>
      <c r="W63" s="66"/>
      <c r="X63" s="65" t="s">
        <v>220</v>
      </c>
      <c r="Y63" s="66"/>
      <c r="Z63" s="64"/>
      <c r="AA63" s="45"/>
      <c r="AB63" s="64" t="s">
        <v>222</v>
      </c>
      <c r="AC63" s="45"/>
      <c r="AD63" s="64" t="s">
        <v>223</v>
      </c>
      <c r="AE63" s="45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</row>
    <row r="64" spans="2:99" ht="13.5" customHeight="1">
      <c r="B64" s="47" t="s">
        <v>224</v>
      </c>
      <c r="C64" s="48"/>
      <c r="D64" s="48"/>
      <c r="E64" s="48"/>
      <c r="F64" s="48"/>
      <c r="G64" s="48"/>
      <c r="H64" s="48"/>
      <c r="I64" s="70"/>
      <c r="J64" s="76"/>
      <c r="K64" s="77"/>
      <c r="L64" s="59" t="s">
        <v>104</v>
      </c>
      <c r="M64" s="60"/>
      <c r="N64" s="60" t="s">
        <v>36</v>
      </c>
      <c r="O64" s="60"/>
      <c r="P64" s="60" t="s">
        <v>37</v>
      </c>
      <c r="Q64" s="60"/>
      <c r="R64" s="60" t="s">
        <v>38</v>
      </c>
      <c r="S64" s="60"/>
      <c r="T64" s="55" t="s">
        <v>108</v>
      </c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</row>
    <row r="65" spans="2:99" ht="13.5" customHeight="1">
      <c r="B65" s="59" t="s">
        <v>103</v>
      </c>
      <c r="C65" s="60"/>
      <c r="D65" s="60"/>
      <c r="E65" s="60"/>
      <c r="F65" s="60"/>
      <c r="G65" s="60"/>
      <c r="H65" s="60"/>
      <c r="I65" s="60"/>
      <c r="J65" s="60"/>
      <c r="K65" s="35"/>
      <c r="L65" s="36">
        <f>E33+N63+P63+R63</f>
        <v>10</v>
      </c>
      <c r="M65" s="63"/>
      <c r="N65" s="62">
        <f>IF(O28&lt;6,"-",(G33+N63+P63+R63))</f>
        <v>5</v>
      </c>
      <c r="O65" s="63"/>
      <c r="P65" s="62" t="str">
        <f>IF(O28&lt;11,"-",(I33+N63+P63+R63))</f>
        <v>-</v>
      </c>
      <c r="Q65" s="63"/>
      <c r="R65" s="62" t="str">
        <f>IF(O28&lt;16,"-",(K33+N63+P63+R63))</f>
        <v>-</v>
      </c>
      <c r="S65" s="63"/>
      <c r="T65" s="56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</row>
    <row r="66" spans="34:99" ht="13.5" customHeight="1"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</row>
    <row r="67" spans="2:99" ht="13.5" customHeight="1">
      <c r="B67" s="46" t="s">
        <v>107</v>
      </c>
      <c r="C67" s="46"/>
      <c r="D67" s="46"/>
      <c r="E67" s="46"/>
      <c r="F67" s="46"/>
      <c r="G67" s="46"/>
      <c r="H67" s="46"/>
      <c r="I67" s="46"/>
      <c r="J67" s="37" t="s">
        <v>30</v>
      </c>
      <c r="K67" s="37"/>
      <c r="L67" s="37" t="s">
        <v>97</v>
      </c>
      <c r="M67" s="37"/>
      <c r="N67" s="37" t="s">
        <v>98</v>
      </c>
      <c r="O67" s="37"/>
      <c r="P67" s="37" t="s">
        <v>89</v>
      </c>
      <c r="Q67" s="37"/>
      <c r="R67" s="37" t="s">
        <v>86</v>
      </c>
      <c r="S67" s="37"/>
      <c r="T67" s="37" t="s">
        <v>99</v>
      </c>
      <c r="U67" s="37"/>
      <c r="V67" s="37"/>
      <c r="W67" s="37"/>
      <c r="X67" s="37" t="s">
        <v>100</v>
      </c>
      <c r="Y67" s="37"/>
      <c r="Z67" s="37" t="s">
        <v>101</v>
      </c>
      <c r="AA67" s="37"/>
      <c r="AB67" s="37" t="s">
        <v>102</v>
      </c>
      <c r="AC67" s="37"/>
      <c r="AD67" s="37" t="s">
        <v>23</v>
      </c>
      <c r="AE67" s="37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</row>
    <row r="68" spans="2:99" ht="13.5" customHeight="1">
      <c r="B68" s="71" t="s">
        <v>96</v>
      </c>
      <c r="C68" s="72"/>
      <c r="D68" s="72"/>
      <c r="E68" s="72"/>
      <c r="F68" s="72"/>
      <c r="G68" s="72"/>
      <c r="H68" s="72"/>
      <c r="I68" s="73"/>
      <c r="J68" s="74">
        <f>L68+N68+P68+R68</f>
        <v>10</v>
      </c>
      <c r="K68" s="75"/>
      <c r="L68" s="62">
        <f>E33</f>
        <v>10</v>
      </c>
      <c r="M68" s="63"/>
      <c r="N68" s="68"/>
      <c r="O68" s="69"/>
      <c r="P68" s="68"/>
      <c r="Q68" s="69"/>
      <c r="R68" s="68"/>
      <c r="S68" s="69"/>
      <c r="T68" s="65"/>
      <c r="U68" s="67"/>
      <c r="V68" s="67"/>
      <c r="W68" s="66"/>
      <c r="X68" s="65"/>
      <c r="Y68" s="66"/>
      <c r="Z68" s="64"/>
      <c r="AA68" s="45"/>
      <c r="AB68" s="64"/>
      <c r="AC68" s="45"/>
      <c r="AD68" s="64"/>
      <c r="AE68" s="45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</row>
    <row r="69" spans="2:99" ht="13.5" customHeight="1">
      <c r="B69" s="47"/>
      <c r="C69" s="48"/>
      <c r="D69" s="48"/>
      <c r="E69" s="48"/>
      <c r="F69" s="48"/>
      <c r="G69" s="48"/>
      <c r="H69" s="48"/>
      <c r="I69" s="70"/>
      <c r="J69" s="76"/>
      <c r="K69" s="77"/>
      <c r="L69" s="59" t="s">
        <v>104</v>
      </c>
      <c r="M69" s="60"/>
      <c r="N69" s="60" t="s">
        <v>36</v>
      </c>
      <c r="O69" s="60"/>
      <c r="P69" s="60" t="s">
        <v>37</v>
      </c>
      <c r="Q69" s="60"/>
      <c r="R69" s="60" t="s">
        <v>38</v>
      </c>
      <c r="S69" s="60"/>
      <c r="T69" s="55" t="s">
        <v>108</v>
      </c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</row>
    <row r="70" spans="2:99" ht="13.5" customHeight="1">
      <c r="B70" s="59" t="s">
        <v>103</v>
      </c>
      <c r="C70" s="60"/>
      <c r="D70" s="60"/>
      <c r="E70" s="60"/>
      <c r="F70" s="60"/>
      <c r="G70" s="60"/>
      <c r="H70" s="60"/>
      <c r="I70" s="60"/>
      <c r="J70" s="60"/>
      <c r="K70" s="35"/>
      <c r="L70" s="36">
        <f>E33+N68+P68+R68</f>
        <v>10</v>
      </c>
      <c r="M70" s="63"/>
      <c r="N70" s="62">
        <f>IF(O28&lt;6,"-",(G33+N68+P68+R68))</f>
        <v>5</v>
      </c>
      <c r="O70" s="63"/>
      <c r="P70" s="62" t="str">
        <f>IF(O28&lt;11,"-",(I33+N68+P68+R68))</f>
        <v>-</v>
      </c>
      <c r="Q70" s="63"/>
      <c r="R70" s="62" t="str">
        <f>IF(O28&lt;16,"-",(K33+N68+P68+R68))</f>
        <v>-</v>
      </c>
      <c r="S70" s="63"/>
      <c r="T70" s="56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8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</row>
    <row r="71" spans="34:99" ht="13.5" customHeight="1"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</row>
    <row r="72" spans="2:99" ht="13.5" customHeight="1">
      <c r="B72" s="46" t="s">
        <v>113</v>
      </c>
      <c r="C72" s="46"/>
      <c r="D72" s="46"/>
      <c r="E72" s="46"/>
      <c r="F72" s="46"/>
      <c r="G72" s="46"/>
      <c r="H72" s="46"/>
      <c r="I72" s="46"/>
      <c r="J72" s="37" t="s">
        <v>30</v>
      </c>
      <c r="K72" s="37"/>
      <c r="L72" s="37" t="s">
        <v>101</v>
      </c>
      <c r="M72" s="37"/>
      <c r="N72" s="37" t="s">
        <v>98</v>
      </c>
      <c r="O72" s="37"/>
      <c r="P72" s="37" t="s">
        <v>89</v>
      </c>
      <c r="Q72" s="37"/>
      <c r="R72" s="37" t="s">
        <v>86</v>
      </c>
      <c r="S72" s="37"/>
      <c r="T72" s="37" t="s">
        <v>99</v>
      </c>
      <c r="U72" s="37"/>
      <c r="V72" s="37"/>
      <c r="W72" s="37"/>
      <c r="X72" s="37" t="s">
        <v>100</v>
      </c>
      <c r="Y72" s="37"/>
      <c r="Z72" s="37" t="s">
        <v>101</v>
      </c>
      <c r="AA72" s="37"/>
      <c r="AB72" s="37" t="s">
        <v>102</v>
      </c>
      <c r="AC72" s="37"/>
      <c r="AD72" s="37" t="s">
        <v>23</v>
      </c>
      <c r="AE72" s="37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</row>
    <row r="73" spans="2:99" ht="13.5" customHeight="1">
      <c r="B73" s="71" t="s">
        <v>96</v>
      </c>
      <c r="C73" s="72"/>
      <c r="D73" s="72"/>
      <c r="E73" s="72"/>
      <c r="F73" s="72"/>
      <c r="G73" s="72"/>
      <c r="H73" s="72"/>
      <c r="I73" s="73"/>
      <c r="J73" s="74">
        <f>L73+N73+P73+R73</f>
        <v>9</v>
      </c>
      <c r="K73" s="75"/>
      <c r="L73" s="62">
        <f>E34</f>
        <v>9</v>
      </c>
      <c r="M73" s="63"/>
      <c r="N73" s="68"/>
      <c r="O73" s="69"/>
      <c r="P73" s="68"/>
      <c r="Q73" s="69"/>
      <c r="R73" s="68"/>
      <c r="S73" s="69"/>
      <c r="T73" s="65" t="s">
        <v>241</v>
      </c>
      <c r="U73" s="67"/>
      <c r="V73" s="67"/>
      <c r="W73" s="66"/>
      <c r="X73" s="65" t="s">
        <v>242</v>
      </c>
      <c r="Y73" s="66"/>
      <c r="Z73" s="64" t="s">
        <v>243</v>
      </c>
      <c r="AA73" s="45"/>
      <c r="AB73" s="64" t="s">
        <v>222</v>
      </c>
      <c r="AC73" s="45"/>
      <c r="AD73" s="64"/>
      <c r="AE73" s="45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</row>
    <row r="74" spans="2:99" ht="13.5" customHeight="1">
      <c r="B74" s="47" t="s">
        <v>240</v>
      </c>
      <c r="C74" s="48"/>
      <c r="D74" s="48"/>
      <c r="E74" s="48"/>
      <c r="F74" s="48"/>
      <c r="G74" s="48"/>
      <c r="H74" s="48"/>
      <c r="I74" s="70"/>
      <c r="J74" s="76"/>
      <c r="K74" s="77"/>
      <c r="L74" s="59" t="s">
        <v>104</v>
      </c>
      <c r="M74" s="60"/>
      <c r="N74" s="60" t="s">
        <v>36</v>
      </c>
      <c r="O74" s="60"/>
      <c r="P74" s="60" t="s">
        <v>37</v>
      </c>
      <c r="Q74" s="60"/>
      <c r="R74" s="60" t="s">
        <v>38</v>
      </c>
      <c r="S74" s="60"/>
      <c r="T74" s="55" t="s">
        <v>108</v>
      </c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</row>
    <row r="75" spans="2:99" ht="13.5" customHeight="1">
      <c r="B75" s="59" t="s">
        <v>103</v>
      </c>
      <c r="C75" s="60"/>
      <c r="D75" s="60"/>
      <c r="E75" s="60"/>
      <c r="F75" s="60"/>
      <c r="G75" s="60"/>
      <c r="H75" s="60"/>
      <c r="I75" s="60"/>
      <c r="J75" s="60"/>
      <c r="K75" s="35"/>
      <c r="L75" s="36">
        <f>E34+N73+P73+R73</f>
        <v>9</v>
      </c>
      <c r="M75" s="63"/>
      <c r="N75" s="62">
        <f>IF(O28&lt;6,"-",(G34+N73+P73+R73))</f>
        <v>4</v>
      </c>
      <c r="O75" s="63"/>
      <c r="P75" s="62" t="str">
        <f>IF(O28&lt;11,"-",(I34+N73+P73+R73))</f>
        <v>-</v>
      </c>
      <c r="Q75" s="63"/>
      <c r="R75" s="62" t="str">
        <f>IF(O28&lt;16,"-",(K34+N73+P73+R73))</f>
        <v>-</v>
      </c>
      <c r="S75" s="63"/>
      <c r="T75" s="56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8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</row>
    <row r="76" spans="34:99" ht="13.5" customHeight="1"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</row>
    <row r="77" spans="2:99" ht="13.5" customHeight="1">
      <c r="B77" s="39" t="s">
        <v>134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</row>
    <row r="78" spans="34:99" ht="13.5" customHeight="1"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</row>
    <row r="79" spans="2:99" ht="13.5" customHeight="1">
      <c r="B79" s="46" t="s">
        <v>114</v>
      </c>
      <c r="C79" s="46"/>
      <c r="D79" s="46"/>
      <c r="E79" s="46"/>
      <c r="F79" s="46"/>
      <c r="G79" s="46"/>
      <c r="H79" s="46"/>
      <c r="I79" s="46"/>
      <c r="J79" s="43" t="s">
        <v>30</v>
      </c>
      <c r="K79" s="43"/>
      <c r="L79" s="43" t="s">
        <v>97</v>
      </c>
      <c r="M79" s="43"/>
      <c r="N79" s="43" t="s">
        <v>98</v>
      </c>
      <c r="O79" s="43"/>
      <c r="P79" s="43" t="s">
        <v>89</v>
      </c>
      <c r="Q79" s="43"/>
      <c r="R79" s="43" t="s">
        <v>86</v>
      </c>
      <c r="S79" s="43"/>
      <c r="T79" s="43" t="s">
        <v>99</v>
      </c>
      <c r="U79" s="43"/>
      <c r="V79" s="43"/>
      <c r="W79" s="43"/>
      <c r="X79" s="43" t="s">
        <v>100</v>
      </c>
      <c r="Y79" s="43"/>
      <c r="Z79" s="43" t="s">
        <v>101</v>
      </c>
      <c r="AA79" s="43"/>
      <c r="AB79" s="43" t="s">
        <v>102</v>
      </c>
      <c r="AC79" s="43"/>
      <c r="AD79" s="43" t="s">
        <v>23</v>
      </c>
      <c r="AE79" s="43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</row>
    <row r="80" spans="2:99" ht="13.5" customHeight="1">
      <c r="B80" s="52" t="s">
        <v>96</v>
      </c>
      <c r="C80" s="52"/>
      <c r="D80" s="52"/>
      <c r="E80" s="52"/>
      <c r="F80" s="52"/>
      <c r="G80" s="52"/>
      <c r="H80" s="52"/>
      <c r="I80" s="52"/>
      <c r="J80" s="54"/>
      <c r="K80" s="54"/>
      <c r="L80" s="45"/>
      <c r="M80" s="44"/>
      <c r="N80" s="44"/>
      <c r="O80" s="44"/>
      <c r="P80" s="44"/>
      <c r="Q80" s="44"/>
      <c r="R80" s="44"/>
      <c r="S80" s="44"/>
      <c r="T80" s="53"/>
      <c r="U80" s="53"/>
      <c r="V80" s="53"/>
      <c r="W80" s="53"/>
      <c r="X80" s="53"/>
      <c r="Y80" s="53"/>
      <c r="Z80" s="44"/>
      <c r="AA80" s="44"/>
      <c r="AB80" s="44"/>
      <c r="AC80" s="44"/>
      <c r="AD80" s="44"/>
      <c r="AE80" s="44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</row>
    <row r="81" spans="2:99" ht="13.5" customHeight="1">
      <c r="B81" s="47"/>
      <c r="C81" s="48"/>
      <c r="D81" s="48"/>
      <c r="E81" s="48"/>
      <c r="F81" s="48"/>
      <c r="G81" s="48"/>
      <c r="H81" s="48"/>
      <c r="I81" s="49"/>
      <c r="J81" s="54"/>
      <c r="K81" s="54"/>
      <c r="L81" s="50" t="s">
        <v>104</v>
      </c>
      <c r="M81" s="51"/>
      <c r="N81" s="51" t="s">
        <v>36</v>
      </c>
      <c r="O81" s="51"/>
      <c r="P81" s="51" t="s">
        <v>37</v>
      </c>
      <c r="Q81" s="51"/>
      <c r="R81" s="51" t="s">
        <v>38</v>
      </c>
      <c r="S81" s="51"/>
      <c r="T81" s="55" t="s">
        <v>108</v>
      </c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</row>
    <row r="82" spans="2:99" ht="13.5" customHeight="1">
      <c r="B82" s="59" t="s">
        <v>103</v>
      </c>
      <c r="C82" s="60"/>
      <c r="D82" s="60"/>
      <c r="E82" s="60"/>
      <c r="F82" s="60"/>
      <c r="G82" s="60"/>
      <c r="H82" s="60"/>
      <c r="I82" s="60"/>
      <c r="J82" s="60"/>
      <c r="K82" s="61"/>
      <c r="L82" s="44"/>
      <c r="M82" s="44"/>
      <c r="N82" s="44"/>
      <c r="O82" s="44"/>
      <c r="P82" s="44"/>
      <c r="Q82" s="44"/>
      <c r="R82" s="44"/>
      <c r="S82" s="44"/>
      <c r="T82" s="56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8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</row>
    <row r="83" spans="2:99" ht="13.5" customHeight="1">
      <c r="B83" s="46" t="s">
        <v>116</v>
      </c>
      <c r="C83" s="46"/>
      <c r="D83" s="46"/>
      <c r="E83" s="46"/>
      <c r="F83" s="46"/>
      <c r="G83" s="46"/>
      <c r="H83" s="46"/>
      <c r="I83" s="46"/>
      <c r="J83" s="43" t="s">
        <v>30</v>
      </c>
      <c r="K83" s="43"/>
      <c r="L83" s="43" t="s">
        <v>97</v>
      </c>
      <c r="M83" s="43"/>
      <c r="N83" s="43" t="s">
        <v>98</v>
      </c>
      <c r="O83" s="43"/>
      <c r="P83" s="43" t="s">
        <v>89</v>
      </c>
      <c r="Q83" s="43"/>
      <c r="R83" s="43" t="s">
        <v>86</v>
      </c>
      <c r="S83" s="43"/>
      <c r="T83" s="43" t="s">
        <v>99</v>
      </c>
      <c r="U83" s="43"/>
      <c r="V83" s="43"/>
      <c r="W83" s="43"/>
      <c r="X83" s="43" t="s">
        <v>100</v>
      </c>
      <c r="Y83" s="43"/>
      <c r="Z83" s="43" t="s">
        <v>101</v>
      </c>
      <c r="AA83" s="43"/>
      <c r="AB83" s="43" t="s">
        <v>102</v>
      </c>
      <c r="AC83" s="43"/>
      <c r="AD83" s="43" t="s">
        <v>23</v>
      </c>
      <c r="AE83" s="43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</row>
    <row r="84" spans="2:99" ht="13.5" customHeight="1">
      <c r="B84" s="52" t="s">
        <v>96</v>
      </c>
      <c r="C84" s="52"/>
      <c r="D84" s="52"/>
      <c r="E84" s="52"/>
      <c r="F84" s="52"/>
      <c r="G84" s="52"/>
      <c r="H84" s="52"/>
      <c r="I84" s="52"/>
      <c r="J84" s="54"/>
      <c r="K84" s="54"/>
      <c r="L84" s="45"/>
      <c r="M84" s="44"/>
      <c r="N84" s="44"/>
      <c r="O84" s="44"/>
      <c r="P84" s="44"/>
      <c r="Q84" s="44"/>
      <c r="R84" s="44"/>
      <c r="S84" s="44"/>
      <c r="T84" s="53"/>
      <c r="U84" s="53"/>
      <c r="V84" s="53"/>
      <c r="W84" s="53"/>
      <c r="X84" s="53"/>
      <c r="Y84" s="53"/>
      <c r="Z84" s="44"/>
      <c r="AA84" s="44"/>
      <c r="AB84" s="44"/>
      <c r="AC84" s="44"/>
      <c r="AD84" s="44"/>
      <c r="AE84" s="44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</row>
    <row r="85" spans="2:99" ht="13.5" customHeight="1">
      <c r="B85" s="47"/>
      <c r="C85" s="48"/>
      <c r="D85" s="48"/>
      <c r="E85" s="48"/>
      <c r="F85" s="48"/>
      <c r="G85" s="48"/>
      <c r="H85" s="48"/>
      <c r="I85" s="49"/>
      <c r="J85" s="54"/>
      <c r="K85" s="54"/>
      <c r="L85" s="50" t="s">
        <v>104</v>
      </c>
      <c r="M85" s="51"/>
      <c r="N85" s="51" t="s">
        <v>36</v>
      </c>
      <c r="O85" s="51"/>
      <c r="P85" s="51" t="s">
        <v>37</v>
      </c>
      <c r="Q85" s="51"/>
      <c r="R85" s="51" t="s">
        <v>38</v>
      </c>
      <c r="S85" s="51"/>
      <c r="T85" s="55" t="s">
        <v>108</v>
      </c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</row>
    <row r="86" spans="2:99" ht="13.5" customHeight="1">
      <c r="B86" s="59" t="s">
        <v>103</v>
      </c>
      <c r="C86" s="60"/>
      <c r="D86" s="60"/>
      <c r="E86" s="60"/>
      <c r="F86" s="60"/>
      <c r="G86" s="60"/>
      <c r="H86" s="60"/>
      <c r="I86" s="60"/>
      <c r="J86" s="60"/>
      <c r="K86" s="61"/>
      <c r="L86" s="44"/>
      <c r="M86" s="44"/>
      <c r="N86" s="44"/>
      <c r="O86" s="44"/>
      <c r="P86" s="44"/>
      <c r="Q86" s="44"/>
      <c r="R86" s="44"/>
      <c r="S86" s="44"/>
      <c r="T86" s="56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8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</row>
    <row r="87" spans="34:99" ht="13.5" customHeight="1"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</row>
    <row r="88" spans="2:99" ht="13.5" customHeight="1">
      <c r="B88" s="42" t="s">
        <v>117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 t="s">
        <v>114</v>
      </c>
      <c r="Y88" s="42"/>
      <c r="Z88" s="42"/>
      <c r="AA88" s="42"/>
      <c r="AB88" s="42" t="s">
        <v>115</v>
      </c>
      <c r="AC88" s="42"/>
      <c r="AD88" s="42"/>
      <c r="AE88" s="42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</row>
    <row r="89" spans="2:99" ht="13.5" customHeight="1">
      <c r="B89" s="38" t="s">
        <v>118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Y89" s="41" t="s">
        <v>119</v>
      </c>
      <c r="Z89" s="41"/>
      <c r="AC89" s="41" t="s">
        <v>120</v>
      </c>
      <c r="AD89" s="41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</row>
    <row r="90" spans="2:99" ht="13.5" customHeight="1">
      <c r="B90" s="38" t="s">
        <v>121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Y90" s="41" t="s">
        <v>122</v>
      </c>
      <c r="Z90" s="41"/>
      <c r="AC90" s="41" t="s">
        <v>123</v>
      </c>
      <c r="AD90" s="41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</row>
    <row r="91" spans="2:99" ht="13.5" customHeight="1">
      <c r="B91" s="38" t="s">
        <v>124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Y91" s="41" t="s">
        <v>125</v>
      </c>
      <c r="Z91" s="41"/>
      <c r="AC91" s="41" t="s">
        <v>119</v>
      </c>
      <c r="AD91" s="41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</row>
    <row r="92" spans="2:99" ht="13.5" customHeight="1">
      <c r="B92" s="38" t="s">
        <v>126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Y92" s="41" t="s">
        <v>127</v>
      </c>
      <c r="Z92" s="41"/>
      <c r="AC92" s="41" t="s">
        <v>122</v>
      </c>
      <c r="AD92" s="41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</row>
    <row r="93" spans="2:99" ht="13.5" customHeight="1">
      <c r="B93" s="38" t="s">
        <v>128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Y93" s="41" t="s">
        <v>119</v>
      </c>
      <c r="Z93" s="41"/>
      <c r="AC93" s="41" t="s">
        <v>119</v>
      </c>
      <c r="AD93" s="41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</row>
    <row r="94" spans="2:99" ht="13.5" customHeight="1">
      <c r="B94" s="38" t="s">
        <v>129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Y94" s="41" t="s">
        <v>122</v>
      </c>
      <c r="Z94" s="41"/>
      <c r="AC94" s="41" t="s">
        <v>122</v>
      </c>
      <c r="AD94" s="41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</row>
    <row r="95" spans="2:99" ht="13.5" customHeight="1">
      <c r="B95" s="38" t="s">
        <v>130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Y95" s="41" t="s">
        <v>125</v>
      </c>
      <c r="Z95" s="41"/>
      <c r="AC95" s="41" t="s">
        <v>125</v>
      </c>
      <c r="AD95" s="41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</row>
    <row r="96" spans="2:99" ht="13.5" customHeight="1">
      <c r="B96" s="38" t="s">
        <v>131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Y96" s="41" t="s">
        <v>127</v>
      </c>
      <c r="Z96" s="41"/>
      <c r="AC96" s="41" t="s">
        <v>127</v>
      </c>
      <c r="AD96" s="41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</row>
    <row r="97" spans="2:99" ht="13.5" customHeight="1">
      <c r="B97" s="38" t="s">
        <v>132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Y97" s="41" t="s">
        <v>127</v>
      </c>
      <c r="Z97" s="41"/>
      <c r="AC97" s="41" t="s">
        <v>122</v>
      </c>
      <c r="AD97" s="41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</row>
    <row r="98" spans="2:99" ht="13.5" customHeight="1">
      <c r="B98" s="38" t="s">
        <v>133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Y98" s="41" t="s">
        <v>127</v>
      </c>
      <c r="Z98" s="41"/>
      <c r="AC98" s="41" t="s">
        <v>127</v>
      </c>
      <c r="AD98" s="41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</row>
    <row r="99" spans="34:99" ht="13.5" customHeight="1"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</row>
    <row r="100" spans="1:99" ht="13.5" customHeight="1">
      <c r="A100" s="39" t="s">
        <v>150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</row>
    <row r="101" spans="1:99" ht="13.5" customHeight="1">
      <c r="A101" s="65" t="s">
        <v>151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6"/>
      <c r="L101" s="53" t="s">
        <v>152</v>
      </c>
      <c r="M101" s="53"/>
      <c r="N101" s="53"/>
      <c r="O101" s="53"/>
      <c r="P101" s="146" t="s">
        <v>153</v>
      </c>
      <c r="Q101" s="146"/>
      <c r="R101" s="147" t="s">
        <v>154</v>
      </c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 t="s">
        <v>152</v>
      </c>
      <c r="AC101" s="147"/>
      <c r="AD101" s="147"/>
      <c r="AE101" s="147"/>
      <c r="AF101" s="146" t="s">
        <v>155</v>
      </c>
      <c r="AG101" s="14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</row>
    <row r="102" spans="1:99" ht="13.5" customHeight="1">
      <c r="A102" s="148" t="s">
        <v>246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79">
        <v>15</v>
      </c>
      <c r="Q102" s="79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79"/>
      <c r="AG102" s="79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</row>
    <row r="103" spans="1:99" ht="13.5" customHeight="1">
      <c r="A103" s="148" t="s">
        <v>224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79">
        <v>1</v>
      </c>
      <c r="Q103" s="79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79"/>
      <c r="AG103" s="79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</row>
    <row r="104" spans="1:99" ht="13.5" customHeight="1">
      <c r="A104" s="148" t="s">
        <v>230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79">
        <v>2</v>
      </c>
      <c r="Q104" s="79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79"/>
      <c r="AG104" s="79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</row>
    <row r="105" spans="1:99" ht="13.5" customHeight="1">
      <c r="A105" s="148" t="s">
        <v>247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79">
        <v>20</v>
      </c>
      <c r="Q105" s="79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79"/>
      <c r="AG105" s="79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</row>
    <row r="106" spans="1:99" ht="13.5" customHeight="1">
      <c r="A106" s="148" t="s">
        <v>231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79">
        <v>0</v>
      </c>
      <c r="Q106" s="79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79"/>
      <c r="AG106" s="79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</row>
    <row r="107" spans="1:99" ht="13.5" customHeight="1">
      <c r="A107" s="148" t="s">
        <v>240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79">
        <v>3</v>
      </c>
      <c r="Q107" s="79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79"/>
      <c r="AG107" s="79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</row>
    <row r="108" spans="1:99" ht="13.5" customHeight="1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79"/>
      <c r="Q108" s="79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79"/>
      <c r="AG108" s="79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</row>
    <row r="109" spans="1:99" ht="13.5" customHeight="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79"/>
      <c r="Q109" s="79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79"/>
      <c r="AG109" s="79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</row>
    <row r="110" spans="1:99" ht="13.5" customHeight="1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79"/>
      <c r="Q110" s="79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79"/>
      <c r="AG110" s="79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</row>
    <row r="111" spans="1:99" ht="13.5" customHeight="1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79"/>
      <c r="Q111" s="79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79"/>
      <c r="AG111" s="79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</row>
    <row r="112" spans="1:99" ht="13.5" customHeight="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79"/>
      <c r="Q112" s="79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79"/>
      <c r="AG112" s="79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</row>
    <row r="113" spans="1:99" ht="13.5" customHeight="1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79"/>
      <c r="Q113" s="79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79"/>
      <c r="AG113" s="79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</row>
    <row r="114" spans="1:99" ht="13.5" customHeight="1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79"/>
      <c r="Q114" s="79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79"/>
      <c r="AG114" s="79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</row>
    <row r="115" spans="1:99" ht="13.5" customHeight="1">
      <c r="A115" s="52" t="s">
        <v>156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>
        <f>SUM(P102:Q114)</f>
        <v>41</v>
      </c>
      <c r="M115" s="52"/>
      <c r="N115" s="52"/>
      <c r="O115" s="52"/>
      <c r="P115" s="52"/>
      <c r="Q115" s="52"/>
      <c r="R115" s="52" t="s">
        <v>157</v>
      </c>
      <c r="S115" s="52"/>
      <c r="T115" s="52"/>
      <c r="U115" s="52"/>
      <c r="V115" s="52"/>
      <c r="W115" s="52"/>
      <c r="X115" s="52"/>
      <c r="Y115" s="52"/>
      <c r="Z115" s="52"/>
      <c r="AA115" s="52"/>
      <c r="AB115" s="52">
        <f>SUM(AF102:AG114,L115)</f>
        <v>41</v>
      </c>
      <c r="AC115" s="52"/>
      <c r="AD115" s="52"/>
      <c r="AE115" s="52"/>
      <c r="AF115" s="52"/>
      <c r="AG115" s="52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</row>
    <row r="116" spans="34:99" ht="13.5" customHeight="1"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</row>
    <row r="117" spans="1:99" ht="13.5" customHeight="1">
      <c r="A117" s="92" t="s">
        <v>158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3"/>
      <c r="L117" s="169" t="s">
        <v>171</v>
      </c>
      <c r="M117" s="169"/>
      <c r="N117" s="169"/>
      <c r="O117" s="169"/>
      <c r="P117" s="169"/>
      <c r="Q117" s="169"/>
      <c r="R117" s="169"/>
      <c r="S117" s="169"/>
      <c r="T117" s="169"/>
      <c r="U117" s="27"/>
      <c r="V117" s="92" t="s">
        <v>174</v>
      </c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</row>
    <row r="118" spans="5:99" ht="13.5" customHeight="1">
      <c r="E118" s="145" t="s">
        <v>160</v>
      </c>
      <c r="F118" s="145"/>
      <c r="G118" s="145" t="s">
        <v>161</v>
      </c>
      <c r="H118" s="145"/>
      <c r="I118" s="145" t="s">
        <v>162</v>
      </c>
      <c r="J118" s="145"/>
      <c r="L118" s="152" t="s">
        <v>172</v>
      </c>
      <c r="M118" s="55"/>
      <c r="N118" s="55"/>
      <c r="O118" s="55"/>
      <c r="P118" s="55"/>
      <c r="Q118" s="55"/>
      <c r="R118" s="55"/>
      <c r="S118" s="55"/>
      <c r="T118" s="153"/>
      <c r="V118" s="160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2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</row>
    <row r="119" spans="1:99" ht="13.5" customHeight="1">
      <c r="A119" s="173" t="s">
        <v>159</v>
      </c>
      <c r="B119" s="173"/>
      <c r="C119" s="173"/>
      <c r="D119" s="173"/>
      <c r="E119" s="52">
        <f>P39</f>
        <v>30</v>
      </c>
      <c r="F119" s="52"/>
      <c r="G119" s="52">
        <f>E119*2</f>
        <v>60</v>
      </c>
      <c r="H119" s="52"/>
      <c r="I119" s="52">
        <f>E119*4</f>
        <v>120</v>
      </c>
      <c r="J119" s="52"/>
      <c r="L119" s="170">
        <v>23701</v>
      </c>
      <c r="M119" s="171"/>
      <c r="N119" s="171"/>
      <c r="O119" s="171"/>
      <c r="P119" s="171"/>
      <c r="Q119" s="171"/>
      <c r="R119" s="171"/>
      <c r="S119" s="171"/>
      <c r="T119" s="172"/>
      <c r="V119" s="160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2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</row>
    <row r="120" spans="5:99" ht="13.5" customHeight="1">
      <c r="E120" s="150" t="s">
        <v>31</v>
      </c>
      <c r="F120" s="150"/>
      <c r="G120" s="150" t="s">
        <v>163</v>
      </c>
      <c r="H120" s="150"/>
      <c r="I120" s="150" t="s">
        <v>164</v>
      </c>
      <c r="J120" s="150"/>
      <c r="L120" s="170"/>
      <c r="M120" s="171"/>
      <c r="N120" s="171"/>
      <c r="O120" s="171"/>
      <c r="P120" s="171"/>
      <c r="Q120" s="171"/>
      <c r="R120" s="171"/>
      <c r="S120" s="171"/>
      <c r="T120" s="172"/>
      <c r="V120" s="160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2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</row>
    <row r="121" spans="5:99" ht="13.5" customHeight="1">
      <c r="E121" s="151" t="s">
        <v>166</v>
      </c>
      <c r="F121" s="151"/>
      <c r="G121" s="151" t="s">
        <v>168</v>
      </c>
      <c r="H121" s="151"/>
      <c r="I121" s="151" t="s">
        <v>167</v>
      </c>
      <c r="J121" s="151"/>
      <c r="L121" s="154" t="s">
        <v>173</v>
      </c>
      <c r="M121" s="155"/>
      <c r="N121" s="155"/>
      <c r="O121" s="155"/>
      <c r="P121" s="155"/>
      <c r="Q121" s="155"/>
      <c r="R121" s="155"/>
      <c r="S121" s="155"/>
      <c r="T121" s="156"/>
      <c r="V121" s="160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2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</row>
    <row r="122" spans="1:99" ht="13.5" customHeight="1">
      <c r="A122" s="52" t="s">
        <v>165</v>
      </c>
      <c r="B122" s="52"/>
      <c r="C122" s="52"/>
      <c r="D122" s="52"/>
      <c r="E122" s="149">
        <v>200</v>
      </c>
      <c r="F122" s="149"/>
      <c r="G122" s="52">
        <f>E122*2</f>
        <v>400</v>
      </c>
      <c r="H122" s="52"/>
      <c r="I122" s="52">
        <f>E122*5</f>
        <v>1000</v>
      </c>
      <c r="J122" s="52"/>
      <c r="L122" s="163">
        <v>30801</v>
      </c>
      <c r="M122" s="164"/>
      <c r="N122" s="164"/>
      <c r="O122" s="164"/>
      <c r="P122" s="164"/>
      <c r="Q122" s="164"/>
      <c r="R122" s="164"/>
      <c r="S122" s="164"/>
      <c r="T122" s="165"/>
      <c r="V122" s="160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2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</row>
    <row r="123" spans="5:99" ht="13.5" customHeight="1">
      <c r="E123" s="151" t="s">
        <v>16</v>
      </c>
      <c r="F123" s="151"/>
      <c r="G123" s="151" t="s">
        <v>169</v>
      </c>
      <c r="H123" s="151"/>
      <c r="I123" s="151" t="s">
        <v>170</v>
      </c>
      <c r="J123" s="151"/>
      <c r="L123" s="166"/>
      <c r="M123" s="167"/>
      <c r="N123" s="167"/>
      <c r="O123" s="167"/>
      <c r="P123" s="167"/>
      <c r="Q123" s="167"/>
      <c r="R123" s="167"/>
      <c r="S123" s="167"/>
      <c r="T123" s="168"/>
      <c r="V123" s="157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9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</row>
    <row r="124" spans="34:99" ht="13.5" customHeight="1"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</row>
    <row r="125" spans="2:99" ht="13.5" customHeight="1">
      <c r="B125" s="92" t="s">
        <v>175</v>
      </c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</row>
    <row r="126" spans="2:99" ht="13.5" customHeight="1">
      <c r="B126" s="157" t="s">
        <v>225</v>
      </c>
      <c r="C126" s="158"/>
      <c r="D126" s="158"/>
      <c r="E126" s="158"/>
      <c r="F126" s="158"/>
      <c r="G126" s="158"/>
      <c r="H126" s="158"/>
      <c r="I126" s="158"/>
      <c r="J126" s="158"/>
      <c r="K126" s="159"/>
      <c r="L126" s="3"/>
      <c r="M126" s="157" t="s">
        <v>229</v>
      </c>
      <c r="N126" s="158"/>
      <c r="O126" s="158"/>
      <c r="P126" s="158"/>
      <c r="Q126" s="158"/>
      <c r="R126" s="158"/>
      <c r="S126" s="158"/>
      <c r="T126" s="158"/>
      <c r="U126" s="158"/>
      <c r="V126" s="159"/>
      <c r="W126" s="3"/>
      <c r="X126" s="157"/>
      <c r="Y126" s="158"/>
      <c r="Z126" s="158"/>
      <c r="AA126" s="158"/>
      <c r="AB126" s="158"/>
      <c r="AC126" s="158"/>
      <c r="AD126" s="158"/>
      <c r="AE126" s="158"/>
      <c r="AF126" s="158"/>
      <c r="AG126" s="159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</row>
    <row r="127" spans="2:99" ht="13.5" customHeight="1">
      <c r="B127" s="157" t="s">
        <v>226</v>
      </c>
      <c r="C127" s="158"/>
      <c r="D127" s="158"/>
      <c r="E127" s="158"/>
      <c r="F127" s="158"/>
      <c r="G127" s="158"/>
      <c r="H127" s="158"/>
      <c r="I127" s="158"/>
      <c r="J127" s="158"/>
      <c r="K127" s="159"/>
      <c r="L127" s="3"/>
      <c r="M127" s="157" t="s">
        <v>244</v>
      </c>
      <c r="N127" s="158"/>
      <c r="O127" s="158"/>
      <c r="P127" s="158"/>
      <c r="Q127" s="158"/>
      <c r="R127" s="158"/>
      <c r="S127" s="158"/>
      <c r="T127" s="158"/>
      <c r="U127" s="158"/>
      <c r="V127" s="159"/>
      <c r="X127" s="157"/>
      <c r="Y127" s="158"/>
      <c r="Z127" s="158"/>
      <c r="AA127" s="158"/>
      <c r="AB127" s="158"/>
      <c r="AC127" s="158"/>
      <c r="AD127" s="158"/>
      <c r="AE127" s="158"/>
      <c r="AF127" s="158"/>
      <c r="AG127" s="159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</row>
    <row r="128" spans="2:99" ht="13.5" customHeight="1">
      <c r="B128" s="157" t="s">
        <v>227</v>
      </c>
      <c r="C128" s="158"/>
      <c r="D128" s="158"/>
      <c r="E128" s="158"/>
      <c r="F128" s="158"/>
      <c r="G128" s="158"/>
      <c r="H128" s="158"/>
      <c r="I128" s="158"/>
      <c r="J128" s="158"/>
      <c r="K128" s="159"/>
      <c r="L128" s="3"/>
      <c r="M128" s="157" t="s">
        <v>253</v>
      </c>
      <c r="N128" s="158"/>
      <c r="O128" s="158"/>
      <c r="P128" s="158"/>
      <c r="Q128" s="158"/>
      <c r="R128" s="158"/>
      <c r="S128" s="158"/>
      <c r="T128" s="158"/>
      <c r="U128" s="158"/>
      <c r="V128" s="159"/>
      <c r="X128" s="157"/>
      <c r="Y128" s="158"/>
      <c r="Z128" s="158"/>
      <c r="AA128" s="158"/>
      <c r="AB128" s="158"/>
      <c r="AC128" s="158"/>
      <c r="AD128" s="158"/>
      <c r="AE128" s="158"/>
      <c r="AF128" s="158"/>
      <c r="AG128" s="159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</row>
    <row r="129" spans="2:99" ht="13.5" customHeight="1">
      <c r="B129" s="157" t="s">
        <v>228</v>
      </c>
      <c r="C129" s="158"/>
      <c r="D129" s="158"/>
      <c r="E129" s="158"/>
      <c r="F129" s="158"/>
      <c r="G129" s="158"/>
      <c r="H129" s="158"/>
      <c r="I129" s="158"/>
      <c r="J129" s="158"/>
      <c r="K129" s="159"/>
      <c r="L129" s="3"/>
      <c r="M129" s="157"/>
      <c r="N129" s="158"/>
      <c r="O129" s="158"/>
      <c r="P129" s="158"/>
      <c r="Q129" s="158"/>
      <c r="R129" s="158"/>
      <c r="S129" s="158"/>
      <c r="T129" s="158"/>
      <c r="U129" s="158"/>
      <c r="V129" s="159"/>
      <c r="X129" s="157"/>
      <c r="Y129" s="158"/>
      <c r="Z129" s="158"/>
      <c r="AA129" s="158"/>
      <c r="AB129" s="158"/>
      <c r="AC129" s="158"/>
      <c r="AD129" s="158"/>
      <c r="AE129" s="158"/>
      <c r="AF129" s="158"/>
      <c r="AG129" s="159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</row>
    <row r="130" spans="2:99" ht="13.5" customHeight="1">
      <c r="B130" s="157" t="s">
        <v>237</v>
      </c>
      <c r="C130" s="158"/>
      <c r="D130" s="158"/>
      <c r="E130" s="158"/>
      <c r="F130" s="158"/>
      <c r="G130" s="158"/>
      <c r="H130" s="158"/>
      <c r="I130" s="158"/>
      <c r="J130" s="158"/>
      <c r="K130" s="159"/>
      <c r="L130" s="3"/>
      <c r="M130" s="157"/>
      <c r="N130" s="158"/>
      <c r="O130" s="158"/>
      <c r="P130" s="158"/>
      <c r="Q130" s="158"/>
      <c r="R130" s="158"/>
      <c r="S130" s="158"/>
      <c r="T130" s="158"/>
      <c r="U130" s="158"/>
      <c r="V130" s="159"/>
      <c r="X130" s="157"/>
      <c r="Y130" s="158"/>
      <c r="Z130" s="158"/>
      <c r="AA130" s="158"/>
      <c r="AB130" s="158"/>
      <c r="AC130" s="158"/>
      <c r="AD130" s="158"/>
      <c r="AE130" s="158"/>
      <c r="AF130" s="158"/>
      <c r="AG130" s="159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</row>
    <row r="131" spans="2:99" ht="13.5" customHeight="1">
      <c r="B131" s="157" t="s">
        <v>239</v>
      </c>
      <c r="C131" s="158"/>
      <c r="D131" s="158"/>
      <c r="E131" s="158"/>
      <c r="F131" s="158"/>
      <c r="G131" s="158"/>
      <c r="H131" s="158"/>
      <c r="I131" s="158"/>
      <c r="J131" s="158"/>
      <c r="K131" s="159"/>
      <c r="L131" s="3"/>
      <c r="M131" s="157"/>
      <c r="N131" s="158"/>
      <c r="O131" s="158"/>
      <c r="P131" s="158"/>
      <c r="Q131" s="158"/>
      <c r="R131" s="158"/>
      <c r="S131" s="158"/>
      <c r="T131" s="158"/>
      <c r="U131" s="158"/>
      <c r="V131" s="159"/>
      <c r="X131" s="157"/>
      <c r="Y131" s="158"/>
      <c r="Z131" s="158"/>
      <c r="AA131" s="158"/>
      <c r="AB131" s="158"/>
      <c r="AC131" s="158"/>
      <c r="AD131" s="158"/>
      <c r="AE131" s="158"/>
      <c r="AF131" s="158"/>
      <c r="AG131" s="159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</row>
    <row r="132" spans="2:99" ht="13.5" customHeight="1">
      <c r="B132" s="157" t="s">
        <v>255</v>
      </c>
      <c r="C132" s="158"/>
      <c r="D132" s="158"/>
      <c r="E132" s="158"/>
      <c r="F132" s="158"/>
      <c r="G132" s="158"/>
      <c r="H132" s="158"/>
      <c r="I132" s="158"/>
      <c r="J132" s="158"/>
      <c r="K132" s="159"/>
      <c r="L132" s="3"/>
      <c r="M132" s="157"/>
      <c r="N132" s="158"/>
      <c r="O132" s="158"/>
      <c r="P132" s="158"/>
      <c r="Q132" s="158"/>
      <c r="R132" s="158"/>
      <c r="S132" s="158"/>
      <c r="T132" s="158"/>
      <c r="U132" s="158"/>
      <c r="V132" s="159"/>
      <c r="X132" s="157"/>
      <c r="Y132" s="158"/>
      <c r="Z132" s="158"/>
      <c r="AA132" s="158"/>
      <c r="AB132" s="158"/>
      <c r="AC132" s="158"/>
      <c r="AD132" s="158"/>
      <c r="AE132" s="158"/>
      <c r="AF132" s="158"/>
      <c r="AG132" s="159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</row>
    <row r="133" spans="2:99" ht="13.5" customHeight="1">
      <c r="B133" s="157" t="s">
        <v>256</v>
      </c>
      <c r="C133" s="158"/>
      <c r="D133" s="158"/>
      <c r="E133" s="158"/>
      <c r="F133" s="158"/>
      <c r="G133" s="158"/>
      <c r="H133" s="158"/>
      <c r="I133" s="158"/>
      <c r="J133" s="158"/>
      <c r="K133" s="159"/>
      <c r="L133" s="3"/>
      <c r="M133" s="157"/>
      <c r="N133" s="158"/>
      <c r="O133" s="158"/>
      <c r="P133" s="158"/>
      <c r="Q133" s="158"/>
      <c r="R133" s="158"/>
      <c r="S133" s="158"/>
      <c r="T133" s="158"/>
      <c r="U133" s="158"/>
      <c r="V133" s="159"/>
      <c r="X133" s="157"/>
      <c r="Y133" s="158"/>
      <c r="Z133" s="158"/>
      <c r="AA133" s="158"/>
      <c r="AB133" s="158"/>
      <c r="AC133" s="158"/>
      <c r="AD133" s="158"/>
      <c r="AE133" s="158"/>
      <c r="AF133" s="158"/>
      <c r="AG133" s="159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</row>
    <row r="134" spans="2:99" ht="13.5" customHeight="1">
      <c r="B134" s="157"/>
      <c r="C134" s="158"/>
      <c r="D134" s="158"/>
      <c r="E134" s="158"/>
      <c r="F134" s="158"/>
      <c r="G134" s="158"/>
      <c r="H134" s="158"/>
      <c r="I134" s="158"/>
      <c r="J134" s="158"/>
      <c r="K134" s="159"/>
      <c r="L134" s="3"/>
      <c r="M134" s="157"/>
      <c r="N134" s="158"/>
      <c r="O134" s="158"/>
      <c r="P134" s="158"/>
      <c r="Q134" s="158"/>
      <c r="R134" s="158"/>
      <c r="S134" s="158"/>
      <c r="T134" s="158"/>
      <c r="U134" s="158"/>
      <c r="V134" s="159"/>
      <c r="X134" s="157"/>
      <c r="Y134" s="158"/>
      <c r="Z134" s="158"/>
      <c r="AA134" s="158"/>
      <c r="AB134" s="158"/>
      <c r="AC134" s="158"/>
      <c r="AD134" s="158"/>
      <c r="AE134" s="158"/>
      <c r="AF134" s="158"/>
      <c r="AG134" s="159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</row>
    <row r="135" spans="2:99" ht="13.5" customHeight="1">
      <c r="B135" s="157"/>
      <c r="C135" s="158"/>
      <c r="D135" s="158"/>
      <c r="E135" s="158"/>
      <c r="F135" s="158"/>
      <c r="G135" s="158"/>
      <c r="H135" s="158"/>
      <c r="I135" s="158"/>
      <c r="J135" s="158"/>
      <c r="K135" s="159"/>
      <c r="L135" s="3"/>
      <c r="M135" s="157"/>
      <c r="N135" s="158"/>
      <c r="O135" s="158"/>
      <c r="P135" s="158"/>
      <c r="Q135" s="158"/>
      <c r="R135" s="158"/>
      <c r="S135" s="158"/>
      <c r="T135" s="158"/>
      <c r="U135" s="158"/>
      <c r="V135" s="159"/>
      <c r="X135" s="157"/>
      <c r="Y135" s="158"/>
      <c r="Z135" s="158"/>
      <c r="AA135" s="158"/>
      <c r="AB135" s="158"/>
      <c r="AC135" s="158"/>
      <c r="AD135" s="158"/>
      <c r="AE135" s="158"/>
      <c r="AF135" s="158"/>
      <c r="AG135" s="159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</row>
    <row r="136" spans="2:99" ht="13.5" customHeight="1">
      <c r="B136" s="157"/>
      <c r="C136" s="158"/>
      <c r="D136" s="158"/>
      <c r="E136" s="158"/>
      <c r="F136" s="158"/>
      <c r="G136" s="158"/>
      <c r="H136" s="158"/>
      <c r="I136" s="158"/>
      <c r="J136" s="158"/>
      <c r="K136" s="159"/>
      <c r="L136" s="3"/>
      <c r="M136" s="157"/>
      <c r="N136" s="158"/>
      <c r="O136" s="158"/>
      <c r="P136" s="158"/>
      <c r="Q136" s="158"/>
      <c r="R136" s="158"/>
      <c r="S136" s="158"/>
      <c r="T136" s="158"/>
      <c r="U136" s="158"/>
      <c r="V136" s="159"/>
      <c r="X136" s="157"/>
      <c r="Y136" s="158"/>
      <c r="Z136" s="158"/>
      <c r="AA136" s="158"/>
      <c r="AB136" s="158"/>
      <c r="AC136" s="158"/>
      <c r="AD136" s="158"/>
      <c r="AE136" s="158"/>
      <c r="AF136" s="158"/>
      <c r="AG136" s="159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</row>
    <row r="137" spans="2:99" ht="13.5" customHeight="1">
      <c r="B137" s="157"/>
      <c r="C137" s="158"/>
      <c r="D137" s="158"/>
      <c r="E137" s="158"/>
      <c r="F137" s="158"/>
      <c r="G137" s="158"/>
      <c r="H137" s="158"/>
      <c r="I137" s="158"/>
      <c r="J137" s="158"/>
      <c r="K137" s="159"/>
      <c r="L137" s="3"/>
      <c r="M137" s="157"/>
      <c r="N137" s="158"/>
      <c r="O137" s="158"/>
      <c r="P137" s="158"/>
      <c r="Q137" s="158"/>
      <c r="R137" s="158"/>
      <c r="S137" s="158"/>
      <c r="T137" s="158"/>
      <c r="U137" s="158"/>
      <c r="V137" s="159"/>
      <c r="X137" s="157"/>
      <c r="Y137" s="158"/>
      <c r="Z137" s="158"/>
      <c r="AA137" s="158"/>
      <c r="AB137" s="158"/>
      <c r="AC137" s="158"/>
      <c r="AD137" s="158"/>
      <c r="AE137" s="158"/>
      <c r="AF137" s="158"/>
      <c r="AG137" s="159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</row>
    <row r="138" spans="2:99" ht="13.5" customHeight="1">
      <c r="B138" s="157"/>
      <c r="C138" s="158"/>
      <c r="D138" s="158"/>
      <c r="E138" s="158"/>
      <c r="F138" s="158"/>
      <c r="G138" s="158"/>
      <c r="H138" s="158"/>
      <c r="I138" s="158"/>
      <c r="J138" s="158"/>
      <c r="K138" s="159"/>
      <c r="L138" s="3"/>
      <c r="M138" s="157"/>
      <c r="N138" s="158"/>
      <c r="O138" s="158"/>
      <c r="P138" s="158"/>
      <c r="Q138" s="158"/>
      <c r="R138" s="158"/>
      <c r="S138" s="158"/>
      <c r="T138" s="158"/>
      <c r="U138" s="158"/>
      <c r="V138" s="159"/>
      <c r="X138" s="157"/>
      <c r="Y138" s="158"/>
      <c r="Z138" s="158"/>
      <c r="AA138" s="158"/>
      <c r="AB138" s="158"/>
      <c r="AC138" s="158"/>
      <c r="AD138" s="158"/>
      <c r="AE138" s="158"/>
      <c r="AF138" s="158"/>
      <c r="AG138" s="159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</row>
    <row r="139" spans="2:99" ht="13.5" customHeight="1">
      <c r="B139" s="157"/>
      <c r="C139" s="158"/>
      <c r="D139" s="158"/>
      <c r="E139" s="158"/>
      <c r="F139" s="158"/>
      <c r="G139" s="158"/>
      <c r="H139" s="158"/>
      <c r="I139" s="158"/>
      <c r="J139" s="158"/>
      <c r="K139" s="159"/>
      <c r="L139" s="3"/>
      <c r="M139" s="157"/>
      <c r="N139" s="158"/>
      <c r="O139" s="158"/>
      <c r="P139" s="158"/>
      <c r="Q139" s="158"/>
      <c r="R139" s="158"/>
      <c r="S139" s="158"/>
      <c r="T139" s="158"/>
      <c r="U139" s="158"/>
      <c r="V139" s="159"/>
      <c r="X139" s="157"/>
      <c r="Y139" s="158"/>
      <c r="Z139" s="158"/>
      <c r="AA139" s="158"/>
      <c r="AB139" s="158"/>
      <c r="AC139" s="158"/>
      <c r="AD139" s="158"/>
      <c r="AE139" s="158"/>
      <c r="AF139" s="158"/>
      <c r="AG139" s="159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</row>
    <row r="140" spans="2:99" ht="13.5" customHeight="1">
      <c r="B140" s="157"/>
      <c r="C140" s="158"/>
      <c r="D140" s="158"/>
      <c r="E140" s="158"/>
      <c r="F140" s="158"/>
      <c r="G140" s="158"/>
      <c r="H140" s="158"/>
      <c r="I140" s="158"/>
      <c r="J140" s="158"/>
      <c r="K140" s="159"/>
      <c r="L140" s="3"/>
      <c r="M140" s="157"/>
      <c r="N140" s="158"/>
      <c r="O140" s="158"/>
      <c r="P140" s="158"/>
      <c r="Q140" s="158"/>
      <c r="R140" s="158"/>
      <c r="S140" s="158"/>
      <c r="T140" s="158"/>
      <c r="U140" s="158"/>
      <c r="V140" s="159"/>
      <c r="X140" s="92" t="s">
        <v>176</v>
      </c>
      <c r="Y140" s="92"/>
      <c r="Z140" s="92"/>
      <c r="AA140" s="92"/>
      <c r="AB140" s="92"/>
      <c r="AC140" s="92"/>
      <c r="AD140" s="92"/>
      <c r="AE140" s="92"/>
      <c r="AF140" s="92"/>
      <c r="AG140" s="92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</row>
    <row r="141" spans="2:99" ht="13.5" customHeight="1">
      <c r="B141" s="157"/>
      <c r="C141" s="158"/>
      <c r="D141" s="158"/>
      <c r="E141" s="158"/>
      <c r="F141" s="158"/>
      <c r="G141" s="158"/>
      <c r="H141" s="158"/>
      <c r="I141" s="158"/>
      <c r="J141" s="158"/>
      <c r="K141" s="159"/>
      <c r="L141" s="3"/>
      <c r="M141" s="157"/>
      <c r="N141" s="158"/>
      <c r="O141" s="158"/>
      <c r="P141" s="158"/>
      <c r="Q141" s="158"/>
      <c r="R141" s="158"/>
      <c r="S141" s="158"/>
      <c r="T141" s="158"/>
      <c r="U141" s="158"/>
      <c r="V141" s="159"/>
      <c r="X141" s="157" t="s">
        <v>248</v>
      </c>
      <c r="Y141" s="158"/>
      <c r="Z141" s="158"/>
      <c r="AA141" s="158"/>
      <c r="AB141" s="158"/>
      <c r="AC141" s="158"/>
      <c r="AD141" s="158"/>
      <c r="AE141" s="158"/>
      <c r="AF141" s="158"/>
      <c r="AG141" s="159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</row>
    <row r="142" spans="2:99" ht="13.5" customHeight="1">
      <c r="B142" s="157"/>
      <c r="C142" s="158"/>
      <c r="D142" s="158"/>
      <c r="E142" s="158"/>
      <c r="F142" s="158"/>
      <c r="G142" s="158"/>
      <c r="H142" s="158"/>
      <c r="I142" s="158"/>
      <c r="J142" s="158"/>
      <c r="K142" s="159"/>
      <c r="L142" s="3"/>
      <c r="M142" s="157"/>
      <c r="N142" s="158"/>
      <c r="O142" s="158"/>
      <c r="P142" s="158"/>
      <c r="Q142" s="158"/>
      <c r="R142" s="158"/>
      <c r="S142" s="158"/>
      <c r="T142" s="158"/>
      <c r="U142" s="158"/>
      <c r="V142" s="159"/>
      <c r="X142" s="157" t="s">
        <v>249</v>
      </c>
      <c r="Y142" s="158"/>
      <c r="Z142" s="158"/>
      <c r="AA142" s="158"/>
      <c r="AB142" s="158"/>
      <c r="AC142" s="158"/>
      <c r="AD142" s="158"/>
      <c r="AE142" s="158"/>
      <c r="AF142" s="158"/>
      <c r="AG142" s="159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</row>
    <row r="143" spans="2:99" ht="13.5" customHeight="1">
      <c r="B143" s="157"/>
      <c r="C143" s="158"/>
      <c r="D143" s="158"/>
      <c r="E143" s="158"/>
      <c r="F143" s="158"/>
      <c r="G143" s="158"/>
      <c r="H143" s="158"/>
      <c r="I143" s="158"/>
      <c r="J143" s="158"/>
      <c r="K143" s="159"/>
      <c r="L143" s="3"/>
      <c r="M143" s="157"/>
      <c r="N143" s="158"/>
      <c r="O143" s="158"/>
      <c r="P143" s="158"/>
      <c r="Q143" s="158"/>
      <c r="R143" s="158"/>
      <c r="S143" s="158"/>
      <c r="T143" s="158"/>
      <c r="U143" s="158"/>
      <c r="V143" s="159"/>
      <c r="X143" s="157"/>
      <c r="Y143" s="158"/>
      <c r="Z143" s="158"/>
      <c r="AA143" s="158"/>
      <c r="AB143" s="158"/>
      <c r="AC143" s="158"/>
      <c r="AD143" s="158"/>
      <c r="AE143" s="158"/>
      <c r="AF143" s="158"/>
      <c r="AG143" s="159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</row>
    <row r="144" spans="2:99" ht="13.5" customHeight="1">
      <c r="B144" s="157"/>
      <c r="C144" s="158"/>
      <c r="D144" s="158"/>
      <c r="E144" s="158"/>
      <c r="F144" s="158"/>
      <c r="G144" s="158"/>
      <c r="H144" s="158"/>
      <c r="I144" s="158"/>
      <c r="J144" s="158"/>
      <c r="K144" s="159"/>
      <c r="L144" s="3"/>
      <c r="M144" s="157"/>
      <c r="N144" s="158"/>
      <c r="O144" s="158"/>
      <c r="P144" s="158"/>
      <c r="Q144" s="158"/>
      <c r="R144" s="158"/>
      <c r="S144" s="158"/>
      <c r="T144" s="158"/>
      <c r="U144" s="158"/>
      <c r="V144" s="159"/>
      <c r="X144" s="157"/>
      <c r="Y144" s="158"/>
      <c r="Z144" s="158"/>
      <c r="AA144" s="158"/>
      <c r="AB144" s="158"/>
      <c r="AC144" s="158"/>
      <c r="AD144" s="158"/>
      <c r="AE144" s="158"/>
      <c r="AF144" s="158"/>
      <c r="AG144" s="159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</row>
    <row r="145" spans="2:99" ht="13.5" customHeight="1">
      <c r="B145" s="157"/>
      <c r="C145" s="158"/>
      <c r="D145" s="158"/>
      <c r="E145" s="158"/>
      <c r="F145" s="158"/>
      <c r="G145" s="158"/>
      <c r="H145" s="158"/>
      <c r="I145" s="158"/>
      <c r="J145" s="158"/>
      <c r="K145" s="159"/>
      <c r="M145" s="157"/>
      <c r="N145" s="158"/>
      <c r="O145" s="158"/>
      <c r="P145" s="158"/>
      <c r="Q145" s="158"/>
      <c r="R145" s="158"/>
      <c r="S145" s="158"/>
      <c r="T145" s="158"/>
      <c r="U145" s="158"/>
      <c r="V145" s="159"/>
      <c r="X145" s="157"/>
      <c r="Y145" s="158"/>
      <c r="Z145" s="158"/>
      <c r="AA145" s="158"/>
      <c r="AB145" s="158"/>
      <c r="AC145" s="158"/>
      <c r="AD145" s="158"/>
      <c r="AE145" s="158"/>
      <c r="AF145" s="158"/>
      <c r="AG145" s="159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</row>
    <row r="146" spans="2:99" ht="13.5" customHeight="1">
      <c r="B146" s="157"/>
      <c r="C146" s="158"/>
      <c r="D146" s="158"/>
      <c r="E146" s="158"/>
      <c r="F146" s="158"/>
      <c r="G146" s="158"/>
      <c r="H146" s="158"/>
      <c r="I146" s="158"/>
      <c r="J146" s="158"/>
      <c r="K146" s="159"/>
      <c r="M146" s="157"/>
      <c r="N146" s="158"/>
      <c r="O146" s="158"/>
      <c r="P146" s="158"/>
      <c r="Q146" s="158"/>
      <c r="R146" s="158"/>
      <c r="S146" s="158"/>
      <c r="T146" s="158"/>
      <c r="U146" s="158"/>
      <c r="V146" s="159"/>
      <c r="X146" s="157"/>
      <c r="Y146" s="158"/>
      <c r="Z146" s="158"/>
      <c r="AA146" s="158"/>
      <c r="AB146" s="158"/>
      <c r="AC146" s="158"/>
      <c r="AD146" s="158"/>
      <c r="AE146" s="158"/>
      <c r="AF146" s="158"/>
      <c r="AG146" s="159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</row>
    <row r="147" spans="2:99" ht="13.5" customHeight="1">
      <c r="B147" s="157"/>
      <c r="C147" s="158"/>
      <c r="D147" s="158"/>
      <c r="E147" s="158"/>
      <c r="F147" s="158"/>
      <c r="G147" s="158"/>
      <c r="H147" s="158"/>
      <c r="I147" s="158"/>
      <c r="J147" s="158"/>
      <c r="K147" s="159"/>
      <c r="M147" s="157"/>
      <c r="N147" s="158"/>
      <c r="O147" s="158"/>
      <c r="P147" s="158"/>
      <c r="Q147" s="158"/>
      <c r="R147" s="158"/>
      <c r="S147" s="158"/>
      <c r="T147" s="158"/>
      <c r="U147" s="158"/>
      <c r="V147" s="159"/>
      <c r="X147" s="157"/>
      <c r="Y147" s="158"/>
      <c r="Z147" s="158"/>
      <c r="AA147" s="158"/>
      <c r="AB147" s="158"/>
      <c r="AC147" s="158"/>
      <c r="AD147" s="158"/>
      <c r="AE147" s="158"/>
      <c r="AF147" s="158"/>
      <c r="AG147" s="159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</row>
    <row r="148" spans="1:99" ht="13.5" customHeight="1">
      <c r="A148" s="92" t="s">
        <v>181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Q148" s="92" t="s">
        <v>201</v>
      </c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</row>
    <row r="149" spans="1:99" ht="13.5" customHeight="1">
      <c r="A149" s="84" t="s">
        <v>177</v>
      </c>
      <c r="B149" s="84"/>
      <c r="C149" s="84"/>
      <c r="D149" s="84"/>
      <c r="E149" s="84"/>
      <c r="F149" s="84" t="s">
        <v>179</v>
      </c>
      <c r="G149" s="84"/>
      <c r="H149" s="84"/>
      <c r="I149" s="84" t="s">
        <v>181</v>
      </c>
      <c r="J149" s="84"/>
      <c r="K149" s="84"/>
      <c r="L149" s="84" t="s">
        <v>183</v>
      </c>
      <c r="M149" s="84"/>
      <c r="N149" s="84"/>
      <c r="O149" s="84"/>
      <c r="Q149" s="157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9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</row>
    <row r="150" spans="1:99" ht="13.5" customHeight="1">
      <c r="A150" s="84" t="s">
        <v>178</v>
      </c>
      <c r="B150" s="84"/>
      <c r="C150" s="84"/>
      <c r="D150" s="84" t="s">
        <v>3</v>
      </c>
      <c r="E150" s="84"/>
      <c r="F150" s="84" t="s">
        <v>180</v>
      </c>
      <c r="G150" s="84"/>
      <c r="H150" s="84"/>
      <c r="I150" s="84" t="s">
        <v>182</v>
      </c>
      <c r="J150" s="84"/>
      <c r="K150" s="84"/>
      <c r="L150" s="84" t="s">
        <v>184</v>
      </c>
      <c r="M150" s="84"/>
      <c r="N150" s="84" t="s">
        <v>185</v>
      </c>
      <c r="O150" s="84"/>
      <c r="Q150" s="157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9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</row>
    <row r="151" spans="1:99" ht="13.5" customHeight="1">
      <c r="A151" s="71">
        <f>A163</f>
        <v>10</v>
      </c>
      <c r="B151" s="72"/>
      <c r="C151" s="73"/>
      <c r="D151" s="111">
        <v>0</v>
      </c>
      <c r="E151" s="111"/>
      <c r="F151" s="79"/>
      <c r="G151" s="79"/>
      <c r="H151" s="79"/>
      <c r="I151" s="79"/>
      <c r="J151" s="79"/>
      <c r="K151" s="79"/>
      <c r="M151" s="24"/>
      <c r="O151" s="24"/>
      <c r="Q151" s="157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9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</row>
    <row r="152" spans="1:99" ht="13.5" customHeight="1">
      <c r="A152" s="71">
        <f>A163+1</f>
        <v>11</v>
      </c>
      <c r="B152" s="72"/>
      <c r="C152" s="73"/>
      <c r="D152" s="111" t="s">
        <v>104</v>
      </c>
      <c r="E152" s="111"/>
      <c r="F152" s="79"/>
      <c r="G152" s="79"/>
      <c r="H152" s="79"/>
      <c r="I152" s="79"/>
      <c r="J152" s="79"/>
      <c r="K152" s="79"/>
      <c r="M152" s="24"/>
      <c r="O152" s="24"/>
      <c r="Q152" s="157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9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</row>
    <row r="153" spans="1:99" ht="13.5" customHeight="1">
      <c r="A153" s="71">
        <f>A163+2</f>
        <v>12</v>
      </c>
      <c r="B153" s="72"/>
      <c r="C153" s="73"/>
      <c r="D153" s="111" t="s">
        <v>36</v>
      </c>
      <c r="E153" s="111"/>
      <c r="F153" s="79"/>
      <c r="G153" s="79"/>
      <c r="H153" s="79"/>
      <c r="I153" s="79"/>
      <c r="J153" s="79"/>
      <c r="K153" s="79"/>
      <c r="M153" s="24"/>
      <c r="O153" s="24"/>
      <c r="Q153" s="157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9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</row>
    <row r="154" spans="1:99" ht="13.5" customHeight="1">
      <c r="A154" s="71">
        <f>A163+3</f>
        <v>13</v>
      </c>
      <c r="B154" s="72"/>
      <c r="C154" s="73"/>
      <c r="D154" s="111" t="s">
        <v>37</v>
      </c>
      <c r="E154" s="111"/>
      <c r="F154" s="79"/>
      <c r="G154" s="79"/>
      <c r="H154" s="79"/>
      <c r="I154" s="79"/>
      <c r="J154" s="79"/>
      <c r="K154" s="79"/>
      <c r="M154" s="24"/>
      <c r="O154" s="24"/>
      <c r="Q154" s="157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9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</row>
    <row r="155" spans="1:99" ht="13.5" customHeight="1">
      <c r="A155" s="71">
        <f>A163+4</f>
        <v>14</v>
      </c>
      <c r="B155" s="72"/>
      <c r="C155" s="73"/>
      <c r="D155" s="111" t="s">
        <v>38</v>
      </c>
      <c r="E155" s="111"/>
      <c r="F155" s="79"/>
      <c r="G155" s="79"/>
      <c r="H155" s="79"/>
      <c r="I155" s="79"/>
      <c r="J155" s="79"/>
      <c r="K155" s="79"/>
      <c r="M155" s="24"/>
      <c r="O155" s="24"/>
      <c r="Q155" s="157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9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</row>
    <row r="156" spans="1:99" ht="13.5" customHeight="1">
      <c r="A156" s="71">
        <f>A163+5</f>
        <v>15</v>
      </c>
      <c r="B156" s="72"/>
      <c r="C156" s="73"/>
      <c r="D156" s="111" t="s">
        <v>191</v>
      </c>
      <c r="E156" s="111"/>
      <c r="F156" s="79"/>
      <c r="G156" s="79"/>
      <c r="H156" s="79"/>
      <c r="I156" s="79"/>
      <c r="J156" s="79"/>
      <c r="K156" s="79"/>
      <c r="M156" s="24"/>
      <c r="O156" s="24"/>
      <c r="Q156" s="157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9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</row>
    <row r="157" spans="1:99" ht="13.5" customHeight="1">
      <c r="A157" s="71">
        <f>A163+6</f>
        <v>16</v>
      </c>
      <c r="B157" s="72"/>
      <c r="C157" s="73"/>
      <c r="D157" s="111" t="s">
        <v>192</v>
      </c>
      <c r="E157" s="111"/>
      <c r="F157" s="79"/>
      <c r="G157" s="79"/>
      <c r="H157" s="79"/>
      <c r="I157" s="79"/>
      <c r="J157" s="79"/>
      <c r="K157" s="79"/>
      <c r="M157" s="24"/>
      <c r="O157" s="24"/>
      <c r="Q157" s="157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9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</row>
    <row r="158" spans="1:99" ht="13.5" customHeight="1">
      <c r="A158" s="71">
        <f>A163+7</f>
        <v>17</v>
      </c>
      <c r="B158" s="72"/>
      <c r="C158" s="73"/>
      <c r="D158" s="111" t="s">
        <v>193</v>
      </c>
      <c r="E158" s="111"/>
      <c r="F158" s="79"/>
      <c r="G158" s="79"/>
      <c r="H158" s="79"/>
      <c r="I158" s="79"/>
      <c r="J158" s="79"/>
      <c r="K158" s="79"/>
      <c r="M158" s="24"/>
      <c r="O158" s="24"/>
      <c r="Q158" s="157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9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</row>
    <row r="159" spans="1:99" ht="13.5" customHeight="1">
      <c r="A159" s="71">
        <f>A163+8</f>
        <v>18</v>
      </c>
      <c r="B159" s="72"/>
      <c r="C159" s="73"/>
      <c r="D159" s="111" t="s">
        <v>194</v>
      </c>
      <c r="E159" s="111"/>
      <c r="F159" s="79"/>
      <c r="G159" s="79"/>
      <c r="H159" s="79"/>
      <c r="I159" s="79"/>
      <c r="J159" s="79"/>
      <c r="K159" s="79"/>
      <c r="M159" s="24"/>
      <c r="O159" s="24"/>
      <c r="Q159" s="157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9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</row>
    <row r="160" spans="1:99" ht="13.5" customHeight="1">
      <c r="A160" s="71">
        <f>A163+9</f>
        <v>19</v>
      </c>
      <c r="B160" s="72"/>
      <c r="C160" s="73"/>
      <c r="D160" s="111" t="s">
        <v>195</v>
      </c>
      <c r="E160" s="111"/>
      <c r="F160" s="79"/>
      <c r="G160" s="79"/>
      <c r="H160" s="79"/>
      <c r="I160" s="79"/>
      <c r="J160" s="79"/>
      <c r="K160" s="79"/>
      <c r="M160" s="24"/>
      <c r="O160" s="24"/>
      <c r="Q160" s="157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9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</row>
    <row r="161" spans="1:99" ht="13.5" customHeight="1">
      <c r="A161" s="175" t="s">
        <v>186</v>
      </c>
      <c r="B161" s="175"/>
      <c r="C161" s="175"/>
      <c r="D161" s="29"/>
      <c r="E161" s="29"/>
      <c r="F161" s="29"/>
      <c r="G161" s="175" t="s">
        <v>190</v>
      </c>
      <c r="H161" s="175"/>
      <c r="I161" s="175"/>
      <c r="J161" s="175"/>
      <c r="K161" s="175"/>
      <c r="L161" s="175"/>
      <c r="M161" s="175" t="s">
        <v>188</v>
      </c>
      <c r="N161" s="175"/>
      <c r="O161" s="175"/>
      <c r="P161" s="3"/>
      <c r="Q161" s="157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9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</row>
    <row r="162" spans="1:99" ht="13.5" customHeight="1">
      <c r="A162" s="175" t="s">
        <v>187</v>
      </c>
      <c r="B162" s="175"/>
      <c r="C162" s="175"/>
      <c r="D162" s="29"/>
      <c r="E162" s="29"/>
      <c r="F162" s="29"/>
      <c r="G162" s="175" t="s">
        <v>32</v>
      </c>
      <c r="H162" s="175"/>
      <c r="I162" s="175"/>
      <c r="J162" s="175" t="s">
        <v>25</v>
      </c>
      <c r="K162" s="175"/>
      <c r="L162" s="175"/>
      <c r="M162" s="175" t="s">
        <v>189</v>
      </c>
      <c r="N162" s="175"/>
      <c r="O162" s="175"/>
      <c r="P162" s="3"/>
      <c r="Q162" s="157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9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</row>
    <row r="163" spans="1:99" ht="13.5" customHeight="1">
      <c r="A163" s="71">
        <f>E163+G163+J163</f>
        <v>10</v>
      </c>
      <c r="B163" s="72"/>
      <c r="C163" s="73"/>
      <c r="D163" s="28" t="s">
        <v>20</v>
      </c>
      <c r="E163" s="30">
        <v>10</v>
      </c>
      <c r="F163" s="28" t="s">
        <v>21</v>
      </c>
      <c r="G163" s="68"/>
      <c r="H163" s="174"/>
      <c r="I163" s="69"/>
      <c r="J163" s="68"/>
      <c r="K163" s="174"/>
      <c r="L163" s="69"/>
      <c r="M163" s="68"/>
      <c r="N163" s="174"/>
      <c r="O163" s="69"/>
      <c r="P163" s="3"/>
      <c r="Q163" s="157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9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</row>
    <row r="164" spans="17:99" ht="13.5" customHeight="1">
      <c r="Q164" s="157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9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</row>
    <row r="165" spans="1:99" ht="13.5" customHeight="1">
      <c r="A165" s="92" t="s">
        <v>196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Q165" s="157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9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</row>
    <row r="166" spans="1:99" ht="13.5" customHeight="1">
      <c r="A166" s="59" t="s">
        <v>197</v>
      </c>
      <c r="B166" s="60"/>
      <c r="C166" s="61"/>
      <c r="D166" s="31" t="s">
        <v>21</v>
      </c>
      <c r="E166" s="176" t="s">
        <v>189</v>
      </c>
      <c r="F166" s="177"/>
      <c r="G166" s="178"/>
      <c r="H166" s="32" t="s">
        <v>21</v>
      </c>
      <c r="I166" s="59" t="s">
        <v>86</v>
      </c>
      <c r="J166" s="60"/>
      <c r="K166" s="61"/>
      <c r="L166" s="32" t="s">
        <v>198</v>
      </c>
      <c r="M166" s="176" t="s">
        <v>199</v>
      </c>
      <c r="N166" s="177"/>
      <c r="O166" s="178"/>
      <c r="Q166" s="157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9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</row>
    <row r="167" spans="1:99" ht="13.5" customHeight="1">
      <c r="A167" s="68"/>
      <c r="B167" s="174"/>
      <c r="C167" s="69"/>
      <c r="D167" s="31" t="s">
        <v>21</v>
      </c>
      <c r="E167" s="71">
        <f>M163</f>
        <v>0</v>
      </c>
      <c r="F167" s="72"/>
      <c r="G167" s="73"/>
      <c r="H167" s="31" t="s">
        <v>21</v>
      </c>
      <c r="I167" s="68"/>
      <c r="J167" s="174"/>
      <c r="K167" s="69"/>
      <c r="L167" s="32" t="s">
        <v>20</v>
      </c>
      <c r="M167" s="71">
        <f>A167+E167+I167</f>
        <v>0</v>
      </c>
      <c r="N167" s="72"/>
      <c r="O167" s="73"/>
      <c r="Q167" s="157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9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</row>
    <row r="168" spans="17:99" ht="13.5" customHeight="1">
      <c r="Q168" s="157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9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</row>
    <row r="169" spans="1:99" ht="13.5" customHeight="1">
      <c r="A169" s="92" t="s">
        <v>200</v>
      </c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Q169" s="157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9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</row>
    <row r="170" spans="1:99" ht="13.5" customHeight="1">
      <c r="A170" s="157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9"/>
      <c r="Q170" s="157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9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</row>
    <row r="171" spans="1:99" ht="13.5" customHeight="1">
      <c r="A171" s="157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9"/>
      <c r="Q171" s="157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9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</row>
    <row r="172" spans="1:99" ht="13.5" customHeight="1">
      <c r="A172" s="157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9"/>
      <c r="Q172" s="157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9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</row>
    <row r="173" spans="1:99" ht="13.5" customHeight="1">
      <c r="A173" s="157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9"/>
      <c r="Q173" s="157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9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</row>
    <row r="174" spans="1:99" ht="13.5" customHeight="1">
      <c r="A174" s="157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9"/>
      <c r="Q174" s="157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9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</row>
    <row r="175" spans="1:99" ht="13.5" customHeight="1">
      <c r="A175" s="157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9"/>
      <c r="Q175" s="157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9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</row>
    <row r="176" spans="1:99" ht="13.5" customHeight="1">
      <c r="A176" s="157"/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9"/>
      <c r="Q176" s="157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9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</row>
    <row r="177" spans="1:99" ht="13.5" customHeight="1">
      <c r="A177" s="157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9"/>
      <c r="Q177" s="157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9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</row>
    <row r="178" spans="1:99" ht="13.5" customHeight="1">
      <c r="A178" s="157"/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9"/>
      <c r="Q178" s="157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9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</row>
    <row r="179" spans="1:99" ht="13.5" customHeight="1">
      <c r="A179" s="157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9"/>
      <c r="Q179" s="157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9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</row>
    <row r="180" spans="1:99" ht="13.5" customHeight="1">
      <c r="A180" s="157"/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9"/>
      <c r="Q180" s="157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9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</row>
    <row r="181" spans="1:99" ht="13.5" customHeight="1">
      <c r="A181" s="157"/>
      <c r="B181" s="158"/>
      <c r="C181" s="158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9"/>
      <c r="Q181" s="157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9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</row>
    <row r="182" spans="1:99" ht="13.5" customHeight="1">
      <c r="A182" s="157"/>
      <c r="B182" s="158"/>
      <c r="C182" s="158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9"/>
      <c r="Q182" s="157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9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</row>
    <row r="183" spans="1:99" ht="13.5" customHeight="1">
      <c r="A183" s="157"/>
      <c r="B183" s="158"/>
      <c r="C183" s="158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9"/>
      <c r="Q183" s="157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9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</row>
    <row r="184" spans="1:99" ht="13.5" customHeight="1">
      <c r="A184" s="157"/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9"/>
      <c r="Q184" s="157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9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</row>
    <row r="185" spans="1:99" ht="13.5" customHeight="1">
      <c r="A185" s="157"/>
      <c r="B185" s="158"/>
      <c r="C185" s="158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9"/>
      <c r="Q185" s="157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9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</row>
    <row r="186" spans="1:99" ht="13.5" customHeight="1">
      <c r="A186" s="157"/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9"/>
      <c r="Q186" s="157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9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</row>
    <row r="187" spans="1:99" ht="13.5" customHeight="1">
      <c r="A187" s="157"/>
      <c r="B187" s="158"/>
      <c r="C187" s="158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9"/>
      <c r="Q187" s="157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9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</row>
    <row r="188" spans="1:99" ht="13.5" customHeight="1">
      <c r="A188" s="157"/>
      <c r="B188" s="158"/>
      <c r="C188" s="158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9"/>
      <c r="Q188" s="157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9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</row>
    <row r="189" spans="1:99" ht="13.5" customHeight="1">
      <c r="A189" s="157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9"/>
      <c r="Q189" s="157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9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</row>
    <row r="190" spans="1:99" ht="13.5" customHeight="1">
      <c r="A190" s="157"/>
      <c r="B190" s="158"/>
      <c r="C190" s="158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9"/>
      <c r="Q190" s="157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9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</row>
    <row r="191" spans="1:99" ht="13.5" customHeight="1">
      <c r="A191" s="157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9"/>
      <c r="Q191" s="157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9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</row>
    <row r="192" spans="1:99" ht="13.5" customHeight="1">
      <c r="A192" s="157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9"/>
      <c r="Q192" s="157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9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</row>
    <row r="193" spans="1:99" ht="13.5" customHeight="1">
      <c r="A193" s="157"/>
      <c r="B193" s="158"/>
      <c r="C193" s="158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9"/>
      <c r="Q193" s="157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9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</row>
    <row r="194" spans="1:99" ht="13.5" customHeight="1">
      <c r="A194" s="157"/>
      <c r="B194" s="158"/>
      <c r="C194" s="158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9"/>
      <c r="Q194" s="157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9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</row>
    <row r="195" spans="1:99" ht="13.5" customHeight="1">
      <c r="A195" s="160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2"/>
      <c r="Q195" s="160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2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</row>
    <row r="196" spans="1:99" ht="13.5" customHeight="1" thickBot="1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  <c r="N196" s="179"/>
      <c r="O196" s="179"/>
      <c r="P196" s="34"/>
      <c r="Q196" s="179"/>
      <c r="R196" s="179"/>
      <c r="S196" s="179"/>
      <c r="T196" s="179"/>
      <c r="U196" s="179"/>
      <c r="V196" s="179"/>
      <c r="W196" s="179"/>
      <c r="X196" s="179"/>
      <c r="Y196" s="179"/>
      <c r="Z196" s="179"/>
      <c r="AA196" s="179"/>
      <c r="AB196" s="179"/>
      <c r="AC196" s="179"/>
      <c r="AD196" s="179"/>
      <c r="AE196" s="179"/>
      <c r="AF196" s="179"/>
      <c r="AG196" s="179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</row>
    <row r="197" spans="1:99" ht="13.5" customHeight="1" thickBot="1" thickTop="1">
      <c r="A197" s="184" t="s">
        <v>232</v>
      </c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5"/>
      <c r="T197" s="186"/>
      <c r="U197" s="187" t="s">
        <v>233</v>
      </c>
      <c r="V197" s="188"/>
      <c r="W197" s="188"/>
      <c r="X197" s="188"/>
      <c r="Y197" s="188"/>
      <c r="Z197" s="188"/>
      <c r="AA197" s="188"/>
      <c r="AB197" s="188" t="s">
        <v>234</v>
      </c>
      <c r="AC197" s="188"/>
      <c r="AD197" s="188"/>
      <c r="AE197" s="188"/>
      <c r="AF197" s="188"/>
      <c r="AG197" s="189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</row>
    <row r="198" spans="1:99" ht="13.5" customHeight="1" thickTop="1">
      <c r="A198" s="197" t="s">
        <v>202</v>
      </c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9"/>
      <c r="U198" s="193" t="s">
        <v>235</v>
      </c>
      <c r="V198" s="194"/>
      <c r="W198" s="194"/>
      <c r="X198" s="194"/>
      <c r="Y198" s="194"/>
      <c r="Z198" s="194"/>
      <c r="AA198" s="194"/>
      <c r="AB198" s="194" t="s">
        <v>236</v>
      </c>
      <c r="AC198" s="194"/>
      <c r="AD198" s="194"/>
      <c r="AE198" s="194"/>
      <c r="AF198" s="194"/>
      <c r="AG198" s="195"/>
      <c r="AH198" s="33"/>
      <c r="AI198" s="33"/>
      <c r="AJ198" s="33"/>
      <c r="AK198" s="33"/>
      <c r="AL198" s="33"/>
      <c r="AM198" s="33"/>
      <c r="AN198" s="33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</row>
    <row r="199" spans="1:99" ht="13.5" customHeight="1">
      <c r="A199" s="193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200"/>
      <c r="U199" s="193" t="s">
        <v>203</v>
      </c>
      <c r="V199" s="194"/>
      <c r="W199" s="194"/>
      <c r="X199" s="194"/>
      <c r="Y199" s="194"/>
      <c r="Z199" s="194"/>
      <c r="AA199" s="194"/>
      <c r="AB199" s="194" t="s">
        <v>206</v>
      </c>
      <c r="AC199" s="194"/>
      <c r="AD199" s="194"/>
      <c r="AE199" s="194"/>
      <c r="AF199" s="194"/>
      <c r="AG199" s="195"/>
      <c r="AH199" s="33"/>
      <c r="AI199" s="33"/>
      <c r="AJ199" s="33"/>
      <c r="AK199" s="33"/>
      <c r="AL199" s="33"/>
      <c r="AM199" s="33"/>
      <c r="AN199" s="33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</row>
    <row r="200" spans="1:99" ht="13.5" customHeight="1">
      <c r="A200" s="193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200"/>
      <c r="U200" s="193" t="s">
        <v>204</v>
      </c>
      <c r="V200" s="194"/>
      <c r="W200" s="194"/>
      <c r="X200" s="194"/>
      <c r="Y200" s="194"/>
      <c r="Z200" s="194"/>
      <c r="AA200" s="194"/>
      <c r="AB200" s="194" t="s">
        <v>207</v>
      </c>
      <c r="AC200" s="194"/>
      <c r="AD200" s="194"/>
      <c r="AE200" s="194"/>
      <c r="AF200" s="194"/>
      <c r="AG200" s="195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</row>
    <row r="201" spans="1:99" ht="13.5" customHeight="1" thickBot="1">
      <c r="A201" s="190"/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2"/>
      <c r="U201" s="190" t="s">
        <v>205</v>
      </c>
      <c r="V201" s="191"/>
      <c r="W201" s="191"/>
      <c r="X201" s="191"/>
      <c r="Y201" s="191"/>
      <c r="Z201" s="191"/>
      <c r="AA201" s="191"/>
      <c r="AB201" s="191" t="s">
        <v>208</v>
      </c>
      <c r="AC201" s="191"/>
      <c r="AD201" s="191"/>
      <c r="AE201" s="191"/>
      <c r="AF201" s="191"/>
      <c r="AG201" s="19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</row>
    <row r="202" spans="34:99" ht="13.5" customHeight="1" thickTop="1"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</row>
    <row r="203" spans="1:99" ht="13.5" customHeight="1">
      <c r="A203" s="180" t="s">
        <v>210</v>
      </c>
      <c r="B203" s="180"/>
      <c r="C203" s="180"/>
      <c r="D203" s="180"/>
      <c r="E203" s="181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3"/>
      <c r="Y203" s="111" t="s">
        <v>209</v>
      </c>
      <c r="Z203" s="111"/>
      <c r="AA203" s="111"/>
      <c r="AB203" s="111"/>
      <c r="AC203" s="111"/>
      <c r="AD203" s="111"/>
      <c r="AE203" s="111"/>
      <c r="AF203" s="111"/>
      <c r="AG203" s="111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</row>
    <row r="204" spans="1:99" ht="13.5" customHeight="1">
      <c r="A204" s="159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57"/>
      <c r="Y204" s="152"/>
      <c r="Z204" s="55"/>
      <c r="AA204" s="55"/>
      <c r="AB204" s="55"/>
      <c r="AC204" s="55"/>
      <c r="AD204" s="55"/>
      <c r="AE204" s="55"/>
      <c r="AF204" s="55"/>
      <c r="AG204" s="153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13.5" customHeight="1">
      <c r="A205" s="159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57"/>
      <c r="Y205" s="154"/>
      <c r="Z205" s="155"/>
      <c r="AA205" s="155"/>
      <c r="AB205" s="155"/>
      <c r="AC205" s="155"/>
      <c r="AD205" s="155"/>
      <c r="AE205" s="155"/>
      <c r="AF205" s="155"/>
      <c r="AG205" s="15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</row>
    <row r="206" spans="1:99" ht="13.5" customHeight="1">
      <c r="A206" s="159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57"/>
      <c r="Y206" s="154"/>
      <c r="Z206" s="155"/>
      <c r="AA206" s="155"/>
      <c r="AB206" s="155"/>
      <c r="AC206" s="155"/>
      <c r="AD206" s="155"/>
      <c r="AE206" s="155"/>
      <c r="AF206" s="155"/>
      <c r="AG206" s="15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</row>
    <row r="207" spans="1:99" ht="13.5" customHeight="1">
      <c r="A207" s="159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57"/>
      <c r="Y207" s="154"/>
      <c r="Z207" s="155"/>
      <c r="AA207" s="155"/>
      <c r="AB207" s="155"/>
      <c r="AC207" s="155"/>
      <c r="AD207" s="155"/>
      <c r="AE207" s="155"/>
      <c r="AF207" s="155"/>
      <c r="AG207" s="15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</row>
    <row r="208" spans="1:99" ht="13.5" customHeight="1">
      <c r="A208" s="159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57"/>
      <c r="Y208" s="154"/>
      <c r="Z208" s="155"/>
      <c r="AA208" s="155"/>
      <c r="AB208" s="155"/>
      <c r="AC208" s="155"/>
      <c r="AD208" s="155"/>
      <c r="AE208" s="155"/>
      <c r="AF208" s="155"/>
      <c r="AG208" s="15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</row>
    <row r="209" spans="1:99" ht="13.5" customHeight="1">
      <c r="A209" s="159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57"/>
      <c r="Y209" s="154"/>
      <c r="Z209" s="155"/>
      <c r="AA209" s="155"/>
      <c r="AB209" s="155"/>
      <c r="AC209" s="155"/>
      <c r="AD209" s="155"/>
      <c r="AE209" s="155"/>
      <c r="AF209" s="155"/>
      <c r="AG209" s="15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</row>
    <row r="210" spans="1:99" ht="13.5" customHeight="1">
      <c r="A210" s="159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57"/>
      <c r="Y210" s="154"/>
      <c r="Z210" s="155"/>
      <c r="AA210" s="155"/>
      <c r="AB210" s="155"/>
      <c r="AC210" s="155"/>
      <c r="AD210" s="155"/>
      <c r="AE210" s="155"/>
      <c r="AF210" s="155"/>
      <c r="AG210" s="15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</row>
    <row r="211" spans="1:99" ht="13.5" customHeight="1">
      <c r="A211" s="159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57"/>
      <c r="Y211" s="154"/>
      <c r="Z211" s="155"/>
      <c r="AA211" s="155"/>
      <c r="AB211" s="155"/>
      <c r="AC211" s="155"/>
      <c r="AD211" s="155"/>
      <c r="AE211" s="155"/>
      <c r="AF211" s="155"/>
      <c r="AG211" s="15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</row>
    <row r="212" spans="1:99" ht="13.5" customHeight="1">
      <c r="A212" s="159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57"/>
      <c r="Y212" s="154"/>
      <c r="Z212" s="155"/>
      <c r="AA212" s="155"/>
      <c r="AB212" s="155"/>
      <c r="AC212" s="155"/>
      <c r="AD212" s="155"/>
      <c r="AE212" s="155"/>
      <c r="AF212" s="155"/>
      <c r="AG212" s="15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</row>
    <row r="213" spans="1:99" ht="13.5" customHeight="1">
      <c r="A213" s="159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57"/>
      <c r="Y213" s="154"/>
      <c r="Z213" s="155"/>
      <c r="AA213" s="155"/>
      <c r="AB213" s="155"/>
      <c r="AC213" s="155"/>
      <c r="AD213" s="155"/>
      <c r="AE213" s="155"/>
      <c r="AF213" s="155"/>
      <c r="AG213" s="15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</row>
    <row r="214" spans="1:99" ht="13.5" customHeight="1">
      <c r="A214" s="159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57"/>
      <c r="Y214" s="154"/>
      <c r="Z214" s="155"/>
      <c r="AA214" s="155"/>
      <c r="AB214" s="155"/>
      <c r="AC214" s="155"/>
      <c r="AD214" s="155"/>
      <c r="AE214" s="155"/>
      <c r="AF214" s="155"/>
      <c r="AG214" s="15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</row>
    <row r="215" spans="1:99" ht="13.5" customHeight="1">
      <c r="A215" s="159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57"/>
      <c r="Y215" s="154"/>
      <c r="Z215" s="155"/>
      <c r="AA215" s="155"/>
      <c r="AB215" s="155"/>
      <c r="AC215" s="155"/>
      <c r="AD215" s="155"/>
      <c r="AE215" s="155"/>
      <c r="AF215" s="155"/>
      <c r="AG215" s="15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</row>
    <row r="216" spans="1:99" ht="13.5" customHeight="1">
      <c r="A216" s="159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57"/>
      <c r="Y216" s="201"/>
      <c r="Z216" s="202"/>
      <c r="AA216" s="202"/>
      <c r="AB216" s="202"/>
      <c r="AC216" s="202"/>
      <c r="AD216" s="202"/>
      <c r="AE216" s="202"/>
      <c r="AF216" s="202"/>
      <c r="AG216" s="203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</row>
    <row r="217" spans="1:99" ht="13.5" customHeight="1">
      <c r="A217" s="159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57"/>
      <c r="Y217" s="55" t="s">
        <v>213</v>
      </c>
      <c r="Z217" s="55"/>
      <c r="AA217" s="55"/>
      <c r="AB217" s="55"/>
      <c r="AC217" s="55"/>
      <c r="AD217" s="55"/>
      <c r="AE217" s="55"/>
      <c r="AF217" s="55"/>
      <c r="AG217" s="55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</row>
    <row r="218" spans="1:99" ht="13.5" customHeight="1">
      <c r="A218" s="159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57"/>
      <c r="Y218" s="205"/>
      <c r="Z218" s="206"/>
      <c r="AA218" s="206"/>
      <c r="AB218" s="206"/>
      <c r="AC218" s="206"/>
      <c r="AD218" s="206"/>
      <c r="AE218" s="206"/>
      <c r="AF218" s="206"/>
      <c r="AG218" s="207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</row>
    <row r="219" spans="1:99" ht="13.5" customHeight="1">
      <c r="A219" s="159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57"/>
      <c r="Y219" s="208"/>
      <c r="Z219" s="209"/>
      <c r="AA219" s="209"/>
      <c r="AB219" s="209"/>
      <c r="AC219" s="209"/>
      <c r="AD219" s="209"/>
      <c r="AE219" s="209"/>
      <c r="AF219" s="209"/>
      <c r="AG219" s="210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</row>
    <row r="220" spans="1:99" ht="13.5" customHeight="1">
      <c r="A220" s="180" t="s">
        <v>211</v>
      </c>
      <c r="B220" s="180"/>
      <c r="C220" s="180"/>
      <c r="D220" s="181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3"/>
      <c r="Y220" s="208"/>
      <c r="Z220" s="209"/>
      <c r="AA220" s="209"/>
      <c r="AB220" s="209"/>
      <c r="AC220" s="209"/>
      <c r="AD220" s="209"/>
      <c r="AE220" s="209"/>
      <c r="AF220" s="209"/>
      <c r="AG220" s="210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</row>
    <row r="221" spans="1:99" ht="13.5" customHeight="1">
      <c r="A221" s="159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57"/>
      <c r="Y221" s="208"/>
      <c r="Z221" s="209"/>
      <c r="AA221" s="209"/>
      <c r="AB221" s="209"/>
      <c r="AC221" s="209"/>
      <c r="AD221" s="209"/>
      <c r="AE221" s="209"/>
      <c r="AF221" s="209"/>
      <c r="AG221" s="210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</row>
    <row r="222" spans="1:99" ht="13.5" customHeight="1">
      <c r="A222" s="159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57"/>
      <c r="Y222" s="208"/>
      <c r="Z222" s="209"/>
      <c r="AA222" s="209"/>
      <c r="AB222" s="209"/>
      <c r="AC222" s="209"/>
      <c r="AD222" s="209"/>
      <c r="AE222" s="209"/>
      <c r="AF222" s="209"/>
      <c r="AG222" s="210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</row>
    <row r="223" spans="1:99" ht="13.5" customHeight="1">
      <c r="A223" s="159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57"/>
      <c r="Y223" s="211"/>
      <c r="Z223" s="212"/>
      <c r="AA223" s="212"/>
      <c r="AB223" s="212"/>
      <c r="AC223" s="212"/>
      <c r="AD223" s="212"/>
      <c r="AE223" s="212"/>
      <c r="AF223" s="212"/>
      <c r="AG223" s="213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</row>
    <row r="224" spans="1:99" ht="13.5" customHeight="1">
      <c r="A224" s="204" t="s">
        <v>212</v>
      </c>
      <c r="B224" s="204"/>
      <c r="C224" s="204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</row>
    <row r="225" spans="1:99" ht="13.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</row>
    <row r="226" spans="1:99" ht="13.5" customHeight="1">
      <c r="A226" s="158"/>
      <c r="B226" s="158"/>
      <c r="C226" s="158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</row>
    <row r="227" spans="1:99" ht="13.5" customHeight="1">
      <c r="A227" s="158"/>
      <c r="B227" s="158"/>
      <c r="C227" s="158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</row>
    <row r="228" spans="1:99" ht="13.5" customHeight="1">
      <c r="A228" s="158"/>
      <c r="B228" s="158"/>
      <c r="C228" s="158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</row>
    <row r="229" spans="1:99" ht="13.5" customHeight="1">
      <c r="A229" s="158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</row>
    <row r="230" spans="1:99" ht="13.5" customHeight="1">
      <c r="A230" s="158"/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</row>
    <row r="231" spans="1:99" ht="13.5" customHeight="1">
      <c r="A231" s="158"/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</row>
    <row r="232" spans="1:99" ht="13.5" customHeight="1">
      <c r="A232" s="158"/>
      <c r="B232" s="158"/>
      <c r="C232" s="158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</row>
    <row r="233" spans="1:99" ht="13.5" customHeight="1">
      <c r="A233" s="158"/>
      <c r="B233" s="158"/>
      <c r="C233" s="158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</row>
    <row r="234" spans="1:99" ht="13.5" customHeight="1">
      <c r="A234" s="158"/>
      <c r="B234" s="158"/>
      <c r="C234" s="158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</row>
    <row r="235" spans="1:99" ht="13.5" customHeight="1">
      <c r="A235" s="158"/>
      <c r="B235" s="158"/>
      <c r="C235" s="158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</row>
    <row r="236" spans="1:99" ht="13.5" customHeight="1">
      <c r="A236" s="158"/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</row>
    <row r="237" spans="1:99" ht="13.5" customHeight="1">
      <c r="A237" s="158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</row>
    <row r="238" spans="1:99" ht="13.5" customHeight="1">
      <c r="A238" s="158"/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</row>
    <row r="239" spans="1:99" ht="13.5" customHeight="1">
      <c r="A239" s="158"/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</row>
    <row r="240" spans="1:99" ht="13.5" customHeight="1">
      <c r="A240" s="158"/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</row>
    <row r="241" spans="1:99" ht="13.5" customHeight="1">
      <c r="A241" s="158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</row>
    <row r="242" spans="1:99" ht="13.5" customHeight="1">
      <c r="A242" s="158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</row>
    <row r="243" spans="1:99" ht="13.5" customHeight="1">
      <c r="A243" s="158"/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</row>
    <row r="244" spans="1:99" ht="13.5" customHeight="1">
      <c r="A244" s="158"/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</row>
    <row r="245" spans="1:99" ht="13.5" customHeight="1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</row>
    <row r="246" spans="34:99" ht="13.5" customHeight="1"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</row>
    <row r="247" spans="34:99" ht="13.5" customHeight="1"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</row>
    <row r="248" spans="34:99" ht="13.5" customHeight="1"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</row>
    <row r="249" spans="34:99" ht="13.5" customHeight="1"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</row>
    <row r="250" spans="34:99" ht="13.5" customHeight="1"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</row>
    <row r="251" spans="34:99" ht="13.5" customHeight="1"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</row>
    <row r="252" spans="34:99" ht="13.5" customHeight="1"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</row>
    <row r="253" spans="34:99" ht="13.5" customHeight="1"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</row>
    <row r="254" spans="34:99" ht="13.5" customHeight="1"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</row>
    <row r="255" spans="34:99" ht="13.5" customHeight="1"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</row>
    <row r="256" spans="34:99" ht="13.5" customHeight="1"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</row>
    <row r="257" spans="34:99" ht="13.5" customHeight="1"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</row>
    <row r="258" spans="34:99" ht="13.5" customHeight="1"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</row>
    <row r="259" spans="34:99" ht="13.5" customHeight="1"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</row>
    <row r="260" spans="34:99" ht="13.5" customHeight="1"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</row>
    <row r="261" spans="34:99" ht="13.5" customHeight="1"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</row>
    <row r="262" spans="34:99" ht="13.5" customHeight="1"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</row>
    <row r="263" spans="34:99" ht="13.5" customHeight="1"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</row>
    <row r="264" spans="34:99" ht="13.5" customHeight="1"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</row>
    <row r="265" spans="34:99" ht="13.5" customHeight="1"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</row>
    <row r="266" spans="34:99" ht="13.5" customHeight="1"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</row>
    <row r="267" spans="34:99" ht="13.5" customHeight="1"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</row>
    <row r="268" spans="34:99" ht="13.5" customHeight="1"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</row>
    <row r="269" spans="34:99" ht="13.5" customHeight="1"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</row>
    <row r="270" spans="34:99" ht="13.5" customHeight="1"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</row>
    <row r="271" spans="34:99" ht="13.5" customHeight="1"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</row>
    <row r="272" spans="34:99" ht="13.5" customHeight="1"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</row>
    <row r="273" spans="34:99" ht="13.5" customHeight="1"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</row>
    <row r="274" spans="34:99" ht="13.5" customHeight="1"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</row>
    <row r="275" spans="34:99" ht="13.5" customHeight="1"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</row>
    <row r="276" spans="34:99" ht="13.5" customHeight="1"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</row>
    <row r="277" spans="34:99" ht="13.5" customHeight="1"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</row>
    <row r="278" spans="34:99" ht="13.5" customHeight="1"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</row>
    <row r="279" spans="34:99" ht="13.5" customHeight="1"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</row>
    <row r="280" spans="34:99" ht="13.5" customHeight="1"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</row>
    <row r="281" spans="34:99" ht="13.5" customHeight="1"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</row>
    <row r="282" spans="34:99" ht="13.5" customHeight="1"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</row>
    <row r="283" spans="34:99" ht="13.5" customHeight="1"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</row>
    <row r="284" spans="34:99" ht="13.5" customHeight="1"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</row>
    <row r="285" spans="34:99" ht="13.5" customHeight="1"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</row>
    <row r="286" spans="34:99" ht="13.5" customHeight="1"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</row>
    <row r="287" spans="34:99" ht="13.5" customHeight="1"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</row>
    <row r="288" spans="34:99" ht="13.5" customHeight="1"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</row>
    <row r="289" spans="34:99" ht="13.5" customHeight="1"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</row>
    <row r="290" spans="34:99" ht="13.5" customHeight="1"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</row>
    <row r="291" spans="34:99" ht="13.5" customHeight="1"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</row>
    <row r="292" spans="34:99" ht="13.5" customHeight="1"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</row>
    <row r="293" spans="34:99" ht="13.5" customHeight="1"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</row>
    <row r="294" spans="34:99" ht="13.5" customHeight="1"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</row>
    <row r="295" spans="34:99" ht="13.5" customHeight="1"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</row>
    <row r="296" spans="34:99" ht="13.5" customHeight="1"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</row>
    <row r="297" spans="34:99" ht="13.5" customHeight="1"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</row>
    <row r="298" spans="34:99" ht="13.5" customHeight="1"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</row>
    <row r="299" spans="34:99" ht="13.5" customHeight="1"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</row>
    <row r="300" spans="34:99" ht="13.5" customHeight="1"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</row>
    <row r="301" spans="34:99" ht="13.5" customHeight="1"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</row>
    <row r="302" spans="34:99" ht="13.5" customHeight="1"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</row>
    <row r="303" spans="34:99" ht="13.5" customHeight="1"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</row>
    <row r="304" spans="34:99" ht="13.5" customHeight="1"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</row>
    <row r="305" spans="34:99" ht="13.5" customHeight="1"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</row>
    <row r="306" spans="34:99" ht="13.5" customHeight="1"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</row>
    <row r="307" spans="34:99" ht="13.5" customHeight="1"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</row>
    <row r="308" spans="34:99" ht="13.5" customHeight="1"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</row>
    <row r="309" spans="34:99" ht="13.5" customHeight="1"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</row>
    <row r="310" spans="34:99" ht="13.5" customHeight="1"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</row>
    <row r="311" spans="34:99" ht="13.5" customHeight="1"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</row>
    <row r="312" spans="34:99" ht="13.5" customHeight="1"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</row>
    <row r="313" spans="34:99" ht="13.5" customHeight="1"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</row>
    <row r="314" spans="34:99" ht="13.5" customHeight="1"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</row>
    <row r="315" spans="34:99" ht="13.5" customHeight="1"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</row>
    <row r="316" spans="34:99" ht="13.5" customHeight="1"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</row>
    <row r="317" spans="34:99" ht="13.5" customHeight="1"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</row>
    <row r="318" spans="34:99" ht="13.5" customHeight="1"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</row>
    <row r="319" spans="34:99" ht="13.5" customHeight="1"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</row>
    <row r="320" spans="34:99" ht="13.5" customHeight="1"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</row>
    <row r="321" spans="34:99" ht="13.5" customHeight="1"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</row>
    <row r="322" spans="34:99" ht="13.5" customHeight="1"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</row>
    <row r="323" spans="34:99" ht="13.5" customHeight="1"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</row>
    <row r="324" spans="34:99" ht="13.5" customHeight="1"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</row>
    <row r="325" spans="34:99" ht="13.5" customHeight="1"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</row>
    <row r="326" spans="34:99" ht="13.5" customHeight="1"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</row>
    <row r="327" spans="34:99" ht="13.5" customHeight="1"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</row>
    <row r="328" spans="34:99" ht="13.5" customHeight="1"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</row>
    <row r="329" spans="34:99" ht="13.5" customHeight="1"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</row>
    <row r="330" spans="34:99" ht="13.5" customHeight="1"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</row>
    <row r="331" spans="34:99" ht="13.5" customHeight="1"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</row>
    <row r="332" spans="34:99" ht="13.5" customHeight="1"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</row>
    <row r="333" spans="34:99" ht="13.5" customHeight="1"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</row>
    <row r="334" spans="34:99" ht="13.5" customHeight="1"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</row>
    <row r="335" spans="34:99" ht="13.5" customHeight="1"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</row>
    <row r="336" spans="34:99" ht="13.5" customHeight="1"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</row>
    <row r="337" spans="34:99" ht="13.5" customHeight="1"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</row>
    <row r="338" spans="34:99" ht="13.5" customHeight="1"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</row>
    <row r="339" spans="34:99" ht="13.5" customHeight="1"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</row>
    <row r="340" spans="34:99" ht="13.5" customHeight="1"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</row>
    <row r="341" spans="34:99" ht="13.5" customHeight="1"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</row>
    <row r="342" spans="34:99" ht="13.5" customHeight="1"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</row>
    <row r="343" spans="34:99" ht="13.5" customHeight="1"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</row>
    <row r="344" spans="34:99" ht="13.5" customHeight="1"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</row>
    <row r="345" spans="34:99" ht="13.5" customHeight="1"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</row>
    <row r="346" spans="34:99" ht="13.5" customHeight="1"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</row>
    <row r="347" spans="34:99" ht="13.5" customHeight="1"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</row>
    <row r="348" spans="34:99" ht="13.5" customHeight="1"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</row>
    <row r="349" spans="34:99" ht="13.5" customHeight="1"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</row>
    <row r="350" spans="34:99" ht="13.5" customHeight="1"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</row>
    <row r="351" spans="34:99" ht="13.5" customHeight="1"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</row>
    <row r="352" spans="34:99" ht="13.5" customHeight="1"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</row>
    <row r="353" spans="34:99" ht="13.5" customHeight="1"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</row>
    <row r="354" spans="34:99" ht="13.5" customHeight="1"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</row>
    <row r="355" spans="34:99" ht="13.5" customHeight="1"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</row>
    <row r="356" spans="34:99" ht="13.5" customHeight="1"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</row>
    <row r="357" spans="34:99" ht="13.5" customHeight="1"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</row>
    <row r="358" spans="34:99" ht="13.5" customHeight="1"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</row>
    <row r="359" spans="34:99" ht="13.5" customHeight="1"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</row>
    <row r="360" spans="34:99" ht="13.5" customHeight="1"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</row>
    <row r="361" spans="34:99" ht="13.5" customHeight="1"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</row>
    <row r="362" spans="34:99" ht="13.5" customHeight="1"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</row>
    <row r="363" spans="34:99" ht="13.5" customHeight="1"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</row>
    <row r="364" spans="34:99" ht="13.5" customHeight="1"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</row>
    <row r="365" spans="34:99" ht="13.5" customHeight="1"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</row>
    <row r="366" spans="34:99" ht="13.5" customHeight="1"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</row>
    <row r="367" spans="34:99" ht="13.5" customHeight="1"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</row>
    <row r="368" spans="34:99" ht="13.5" customHeight="1"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</row>
    <row r="369" spans="34:99" ht="13.5" customHeight="1"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</row>
    <row r="370" spans="34:99" ht="13.5" customHeight="1"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</row>
    <row r="371" spans="34:99" ht="13.5" customHeight="1"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</row>
    <row r="372" spans="34:99" ht="13.5" customHeight="1"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</row>
    <row r="373" spans="34:99" ht="13.5" customHeight="1"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</row>
    <row r="374" spans="34:99" ht="13.5" customHeight="1"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</row>
    <row r="375" spans="34:99" ht="13.5" customHeight="1"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</row>
    <row r="376" spans="34:99" ht="13.5" customHeight="1"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</row>
    <row r="377" spans="34:99" ht="13.5" customHeight="1"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</row>
    <row r="378" spans="34:99" ht="13.5" customHeight="1"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</row>
    <row r="379" spans="34:99" ht="13.5" customHeight="1"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</row>
    <row r="380" spans="34:99" ht="13.5" customHeight="1"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</row>
    <row r="381" spans="34:99" ht="13.5" customHeight="1"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</row>
    <row r="382" spans="34:99" ht="13.5" customHeight="1"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</row>
    <row r="383" spans="34:99" ht="13.5" customHeight="1"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</row>
    <row r="384" spans="34:99" ht="13.5" customHeight="1"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</row>
    <row r="385" spans="34:99" ht="13.5" customHeight="1"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</row>
    <row r="386" spans="34:99" ht="13.5" customHeight="1"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</row>
    <row r="387" spans="34:99" ht="13.5" customHeight="1"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</row>
    <row r="388" spans="34:99" ht="13.5" customHeight="1"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</row>
    <row r="389" spans="34:99" ht="13.5" customHeight="1"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</row>
    <row r="390" spans="34:99" ht="13.5" customHeight="1"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</row>
    <row r="391" spans="34:99" ht="13.5" customHeight="1"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</row>
    <row r="392" spans="34:99" ht="13.5" customHeight="1"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</row>
    <row r="393" spans="34:99" ht="13.5" customHeight="1"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</row>
    <row r="394" spans="34:99" ht="13.5" customHeight="1"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</row>
    <row r="395" spans="34:99" ht="13.5" customHeight="1"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</row>
    <row r="396" spans="34:99" ht="13.5" customHeight="1"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</row>
    <row r="397" spans="34:99" ht="13.5" customHeight="1"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</row>
    <row r="398" spans="34:99" ht="13.5" customHeight="1"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</row>
    <row r="399" spans="34:99" ht="13.5" customHeight="1"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</row>
    <row r="400" spans="34:99" ht="13.5" customHeight="1"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</row>
    <row r="401" spans="34:99" ht="13.5" customHeight="1"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</row>
    <row r="402" spans="34:99" ht="13.5" customHeight="1"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</row>
    <row r="403" spans="34:99" ht="13.5" customHeight="1"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</row>
    <row r="404" spans="34:99" ht="13.5" customHeight="1"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</row>
    <row r="405" spans="34:99" ht="13.5" customHeight="1"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</row>
    <row r="406" spans="34:99" ht="13.5" customHeight="1"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</row>
    <row r="407" spans="34:99" ht="13.5" customHeight="1"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</row>
    <row r="408" spans="34:99" ht="13.5" customHeight="1"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</row>
    <row r="409" spans="34:99" ht="13.5" customHeight="1"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</row>
    <row r="410" spans="34:99" ht="13.5" customHeight="1"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</row>
    <row r="411" spans="34:99" ht="13.5" customHeight="1"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</row>
    <row r="412" spans="34:99" ht="13.5" customHeight="1"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</row>
    <row r="413" spans="34:99" ht="13.5" customHeight="1"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</row>
    <row r="414" spans="34:99" ht="13.5" customHeight="1"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</row>
    <row r="415" spans="34:99" ht="13.5" customHeight="1"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</row>
    <row r="416" spans="34:99" ht="13.5" customHeight="1"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</row>
    <row r="417" spans="34:99" ht="13.5" customHeight="1"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</row>
    <row r="418" spans="34:99" ht="13.5" customHeight="1"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</row>
    <row r="419" spans="34:99" ht="13.5" customHeight="1"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</row>
    <row r="420" spans="34:99" ht="13.5" customHeight="1"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</row>
    <row r="421" spans="34:99" ht="13.5" customHeight="1"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</row>
    <row r="422" spans="34:99" ht="13.5" customHeight="1"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</row>
    <row r="423" spans="34:99" ht="13.5" customHeight="1"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</row>
    <row r="424" spans="34:99" ht="13.5" customHeight="1"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</row>
    <row r="425" spans="34:99" ht="13.5" customHeight="1"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</row>
    <row r="426" spans="34:99" ht="13.5" customHeight="1"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</row>
    <row r="427" spans="34:99" ht="13.5" customHeight="1"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</row>
    <row r="428" spans="34:99" ht="13.5" customHeight="1"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</row>
    <row r="429" spans="34:99" ht="13.5" customHeight="1"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</row>
    <row r="430" spans="34:99" ht="13.5" customHeight="1"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</row>
    <row r="431" spans="34:99" ht="13.5" customHeight="1"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</row>
    <row r="432" spans="34:99" ht="13.5" customHeight="1"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</row>
    <row r="433" spans="34:99" ht="13.5" customHeight="1"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</row>
    <row r="434" spans="34:99" ht="13.5" customHeight="1"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</row>
    <row r="435" spans="34:99" ht="13.5" customHeight="1"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</row>
    <row r="436" spans="34:99" ht="13.5" customHeight="1"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</row>
    <row r="437" spans="34:99" ht="13.5" customHeight="1"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</row>
    <row r="438" spans="34:99" ht="13.5" customHeight="1"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</row>
    <row r="439" spans="34:99" ht="13.5" customHeight="1"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</row>
    <row r="440" spans="34:99" ht="13.5" customHeight="1"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</row>
    <row r="441" spans="34:99" ht="13.5" customHeight="1"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</row>
    <row r="442" spans="34:99" ht="13.5" customHeight="1"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</row>
    <row r="443" spans="34:99" ht="13.5" customHeight="1"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</row>
    <row r="444" spans="34:99" ht="13.5" customHeight="1"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</row>
    <row r="445" spans="34:99" ht="13.5" customHeight="1"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</row>
    <row r="446" spans="34:99" ht="13.5" customHeight="1"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</row>
    <row r="447" spans="34:99" ht="13.5" customHeight="1"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</row>
    <row r="448" spans="34:99" ht="13.5" customHeight="1"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</row>
    <row r="449" spans="34:99" ht="13.5" customHeight="1"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</row>
    <row r="450" spans="34:99" ht="13.5" customHeight="1"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</row>
    <row r="451" spans="34:99" ht="13.5" customHeight="1"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</row>
    <row r="452" spans="34:99" ht="13.5" customHeight="1"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</row>
    <row r="453" spans="34:99" ht="13.5" customHeight="1"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</row>
    <row r="454" spans="34:99" ht="13.5" customHeight="1"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</row>
    <row r="455" spans="34:99" ht="13.5" customHeight="1"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</row>
    <row r="456" spans="34:99" ht="13.5" customHeight="1"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</row>
    <row r="457" spans="34:99" ht="13.5" customHeight="1"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</row>
    <row r="458" spans="34:99" ht="13.5" customHeight="1"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</row>
    <row r="459" spans="34:99" ht="13.5" customHeight="1"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</row>
    <row r="460" spans="34:99" ht="13.5" customHeight="1"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</row>
    <row r="461" spans="34:99" ht="13.5" customHeight="1"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</row>
    <row r="462" spans="34:99" ht="13.5" customHeight="1"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</row>
    <row r="463" spans="34:99" ht="13.5" customHeight="1"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</row>
    <row r="464" spans="34:99" ht="13.5" customHeight="1"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</row>
    <row r="465" spans="34:99" ht="13.5" customHeight="1"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</row>
    <row r="466" spans="34:99" ht="13.5" customHeight="1"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</row>
    <row r="467" spans="34:99" ht="13.5" customHeight="1"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</row>
    <row r="468" spans="34:99" ht="13.5" customHeight="1"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</row>
    <row r="469" spans="34:99" ht="13.5" customHeight="1"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</row>
    <row r="470" spans="34:99" ht="13.5" customHeight="1"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</row>
    <row r="471" spans="34:99" ht="13.5" customHeight="1"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</row>
    <row r="472" spans="34:99" ht="13.5" customHeight="1"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</row>
    <row r="473" spans="34:99" ht="13.5" customHeight="1"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</row>
    <row r="474" spans="34:99" ht="13.5" customHeight="1"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</row>
    <row r="475" spans="34:99" ht="13.5" customHeight="1"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</row>
    <row r="476" spans="34:99" ht="13.5" customHeight="1"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</row>
    <row r="477" spans="34:99" ht="13.5" customHeight="1"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</row>
    <row r="478" spans="34:99" ht="13.5" customHeight="1"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</row>
    <row r="479" spans="34:99" ht="13.5" customHeight="1"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</row>
    <row r="480" spans="34:99" ht="13.5" customHeight="1"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</row>
    <row r="481" spans="34:99" ht="13.5" customHeight="1"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</row>
    <row r="482" spans="34:99" ht="13.5" customHeight="1"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</row>
    <row r="483" spans="34:99" ht="13.5" customHeight="1"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</row>
    <row r="484" spans="34:99" ht="13.5" customHeight="1"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</row>
    <row r="485" spans="34:99" ht="13.5" customHeight="1"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</row>
    <row r="486" spans="34:99" ht="13.5" customHeight="1"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</row>
    <row r="487" spans="34:99" ht="13.5" customHeight="1"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</row>
    <row r="488" spans="34:99" ht="13.5" customHeight="1"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</row>
    <row r="489" spans="34:99" ht="13.5" customHeight="1"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</row>
    <row r="490" spans="34:99" ht="13.5" customHeight="1"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</row>
    <row r="491" spans="34:99" ht="13.5" customHeight="1"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</row>
    <row r="492" spans="34:99" ht="13.5" customHeight="1"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</row>
    <row r="493" spans="34:99" ht="13.5" customHeight="1"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</row>
    <row r="494" spans="34:99" ht="13.5" customHeight="1"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</row>
    <row r="495" spans="34:99" ht="13.5" customHeight="1"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</row>
    <row r="496" spans="34:99" ht="13.5" customHeight="1"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</row>
    <row r="497" spans="34:99" ht="13.5" customHeight="1"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</row>
    <row r="498" spans="34:99" ht="13.5" customHeight="1"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</row>
    <row r="499" spans="34:99" ht="13.5" customHeight="1"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</row>
    <row r="500" spans="34:99" ht="13.5" customHeight="1"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</row>
    <row r="501" spans="34:99" ht="13.5" customHeight="1"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</row>
    <row r="502" spans="34:99" ht="13.5" customHeight="1"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</row>
    <row r="503" spans="34:99" ht="13.5" customHeight="1"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</row>
    <row r="504" spans="34:99" ht="13.5" customHeight="1"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</row>
    <row r="505" spans="34:99" ht="13.5" customHeight="1"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</row>
    <row r="506" spans="34:99" ht="13.5" customHeight="1"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</row>
    <row r="507" spans="34:99" ht="13.5" customHeight="1"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</row>
    <row r="508" spans="34:99" ht="13.5" customHeight="1"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</row>
    <row r="509" spans="34:99" ht="13.5" customHeight="1"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</row>
    <row r="510" spans="34:99" ht="13.5" customHeight="1"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</row>
    <row r="511" spans="34:99" ht="13.5" customHeight="1"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</row>
    <row r="512" spans="34:99" ht="13.5" customHeight="1"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</row>
    <row r="513" spans="34:99" ht="13.5" customHeight="1"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</row>
    <row r="514" spans="34:99" ht="13.5" customHeight="1"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</row>
    <row r="515" spans="34:99" ht="13.5" customHeight="1"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</row>
    <row r="516" spans="34:99" ht="13.5" customHeight="1"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</row>
    <row r="517" spans="34:99" ht="13.5" customHeight="1"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</row>
    <row r="518" spans="34:99" ht="13.5" customHeight="1"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</row>
    <row r="519" spans="34:99" ht="13.5" customHeight="1"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</row>
    <row r="520" spans="34:99" ht="13.5" customHeight="1"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</row>
    <row r="521" spans="34:99" ht="13.5" customHeight="1"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</row>
    <row r="522" spans="34:99" ht="13.5" customHeight="1"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</row>
    <row r="523" spans="34:99" ht="13.5" customHeight="1"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</row>
    <row r="524" spans="34:99" ht="13.5" customHeight="1"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</row>
    <row r="525" spans="34:99" ht="13.5" customHeight="1"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</row>
    <row r="526" spans="34:99" ht="13.5" customHeight="1"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</row>
    <row r="527" spans="34:99" ht="13.5" customHeight="1"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</row>
    <row r="528" spans="34:99" ht="13.5" customHeight="1"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</row>
    <row r="529" spans="34:99" ht="13.5" customHeight="1"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</row>
    <row r="530" spans="34:99" ht="13.5" customHeight="1"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</row>
    <row r="531" spans="34:99" ht="13.5" customHeight="1"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</row>
    <row r="532" spans="34:99" ht="13.5" customHeight="1"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</row>
    <row r="533" spans="34:99" ht="13.5" customHeight="1"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</row>
    <row r="534" spans="34:99" ht="13.5" customHeight="1"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</row>
    <row r="535" spans="34:99" ht="13.5" customHeight="1"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</row>
    <row r="536" spans="34:99" ht="13.5" customHeight="1"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</row>
    <row r="537" spans="34:99" ht="13.5" customHeight="1"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</row>
    <row r="538" spans="34:99" ht="13.5" customHeight="1"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</row>
    <row r="539" spans="34:99" ht="13.5" customHeight="1"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</row>
    <row r="540" spans="34:99" ht="13.5" customHeight="1"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</row>
    <row r="541" spans="34:99" ht="13.5" customHeight="1"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</row>
    <row r="542" spans="34:99" ht="13.5" customHeight="1"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</row>
    <row r="543" spans="34:99" ht="13.5" customHeight="1"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</row>
    <row r="544" spans="34:99" ht="13.5" customHeight="1"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</row>
    <row r="545" spans="34:99" ht="13.5" customHeight="1"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</row>
    <row r="546" spans="34:99" ht="13.5" customHeight="1"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</row>
    <row r="547" spans="34:99" ht="13.5" customHeight="1"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</row>
    <row r="548" spans="34:99" ht="13.5" customHeight="1"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</row>
    <row r="549" spans="34:99" ht="13.5" customHeight="1"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</row>
    <row r="550" spans="34:99" ht="13.5" customHeight="1"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</row>
    <row r="551" spans="34:99" ht="13.5" customHeight="1"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</row>
    <row r="552" spans="34:99" ht="13.5" customHeight="1"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</row>
    <row r="553" spans="34:99" ht="13.5" customHeight="1"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</row>
    <row r="554" spans="34:99" ht="13.5" customHeight="1"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</row>
    <row r="555" spans="34:99" ht="13.5" customHeight="1"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</row>
    <row r="556" spans="34:99" ht="13.5" customHeight="1"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</row>
    <row r="557" spans="34:99" ht="13.5" customHeight="1"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</row>
    <row r="558" spans="34:99" ht="13.5" customHeight="1"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</row>
    <row r="559" spans="34:99" ht="13.5" customHeight="1"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</row>
    <row r="560" spans="34:99" ht="13.5" customHeight="1"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</row>
    <row r="561" spans="34:99" ht="13.5" customHeight="1"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</row>
    <row r="562" spans="34:99" ht="13.5" customHeight="1"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</row>
    <row r="563" spans="34:99" ht="13.5" customHeight="1"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</row>
    <row r="564" spans="34:99" ht="13.5" customHeight="1"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</row>
    <row r="565" spans="34:99" ht="13.5" customHeight="1"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</row>
    <row r="566" spans="34:99" ht="13.5" customHeight="1"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</row>
    <row r="567" spans="34:99" ht="13.5" customHeight="1"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</row>
    <row r="568" spans="34:99" ht="13.5" customHeight="1"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</row>
    <row r="569" spans="34:99" ht="13.5" customHeight="1"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</row>
    <row r="570" spans="34:99" ht="13.5" customHeight="1"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</row>
    <row r="571" spans="34:99" ht="13.5" customHeight="1"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</row>
    <row r="572" spans="34:99" ht="13.5" customHeight="1"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</row>
    <row r="573" spans="34:99" ht="13.5" customHeight="1"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</row>
    <row r="574" spans="34:99" ht="13.5" customHeight="1"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</row>
    <row r="575" spans="34:99" ht="13.5" customHeight="1"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</row>
    <row r="576" spans="34:99" ht="13.5" customHeight="1"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</row>
    <row r="577" spans="34:99" ht="13.5" customHeight="1"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</row>
    <row r="578" spans="34:99" ht="13.5" customHeight="1"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</row>
    <row r="579" spans="34:99" ht="13.5" customHeight="1"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</row>
    <row r="580" spans="34:99" ht="13.5" customHeight="1"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</row>
    <row r="581" spans="34:99" ht="13.5" customHeight="1"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</row>
    <row r="582" spans="34:99" ht="13.5" customHeight="1"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</row>
    <row r="583" spans="34:99" ht="13.5" customHeight="1"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</row>
    <row r="584" spans="34:99" ht="13.5" customHeight="1"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</row>
    <row r="585" spans="34:99" ht="13.5" customHeight="1"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</row>
    <row r="586" spans="34:99" ht="13.5" customHeight="1"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</row>
    <row r="587" spans="34:99" ht="13.5" customHeight="1"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</row>
    <row r="588" spans="34:99" ht="13.5" customHeight="1"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</row>
    <row r="589" spans="34:99" ht="13.5" customHeight="1"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</row>
    <row r="590" spans="34:99" ht="13.5" customHeight="1"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</row>
    <row r="591" spans="34:99" ht="13.5" customHeight="1"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</row>
    <row r="592" spans="34:99" ht="13.5" customHeight="1"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</row>
    <row r="593" spans="34:99" ht="13.5" customHeight="1"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</row>
    <row r="594" spans="34:99" ht="13.5" customHeight="1"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</row>
    <row r="595" spans="34:99" ht="13.5" customHeight="1"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</row>
    <row r="596" spans="34:99" ht="13.5" customHeight="1"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</row>
    <row r="597" spans="34:99" ht="13.5" customHeight="1"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</row>
    <row r="598" spans="34:99" ht="13.5" customHeight="1"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</row>
    <row r="599" spans="34:99" ht="13.5" customHeight="1"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</row>
    <row r="600" spans="34:99" ht="13.5" customHeight="1"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</row>
    <row r="601" spans="34:99" ht="13.5" customHeight="1"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</row>
    <row r="602" spans="34:99" ht="13.5" customHeight="1"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</row>
    <row r="603" spans="34:99" ht="13.5" customHeight="1"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</row>
    <row r="604" spans="34:99" ht="13.5" customHeight="1"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</row>
    <row r="605" spans="34:99" ht="13.5" customHeight="1"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</row>
    <row r="606" spans="34:99" ht="13.5" customHeight="1"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</row>
    <row r="607" spans="34:99" ht="13.5" customHeight="1"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</row>
    <row r="608" spans="34:99" ht="13.5" customHeight="1"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</row>
    <row r="609" spans="34:99" ht="13.5" customHeight="1"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</row>
    <row r="610" spans="34:99" ht="13.5" customHeight="1"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</row>
    <row r="611" spans="34:99" ht="13.5" customHeight="1"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</row>
    <row r="612" spans="34:99" ht="13.5" customHeight="1"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</row>
    <row r="613" spans="34:99" ht="13.5" customHeight="1"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</row>
    <row r="614" spans="34:99" ht="13.5" customHeight="1"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</row>
    <row r="615" spans="34:99" ht="13.5" customHeight="1"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</row>
    <row r="616" spans="34:99" ht="13.5" customHeight="1"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</row>
    <row r="617" spans="34:99" ht="13.5" customHeight="1"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</row>
    <row r="618" spans="34:99" ht="13.5" customHeight="1"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</row>
    <row r="619" spans="34:99" ht="13.5" customHeight="1"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</row>
    <row r="620" spans="34:99" ht="13.5" customHeight="1"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</row>
    <row r="621" spans="34:99" ht="13.5" customHeight="1"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</row>
    <row r="622" spans="34:99" ht="13.5" customHeight="1"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</row>
    <row r="623" spans="34:99" ht="13.5" customHeight="1"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</row>
    <row r="624" spans="34:99" ht="13.5" customHeight="1"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</row>
    <row r="625" spans="34:99" ht="13.5" customHeight="1"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</row>
    <row r="626" spans="34:99" ht="13.5" customHeight="1"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</row>
    <row r="627" spans="34:99" ht="13.5" customHeight="1"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</row>
    <row r="628" spans="34:99" ht="13.5" customHeight="1"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</row>
    <row r="629" spans="34:99" ht="13.5" customHeight="1"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</row>
    <row r="630" spans="34:99" ht="13.5" customHeight="1"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</row>
    <row r="631" spans="34:99" ht="13.5" customHeight="1"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</row>
    <row r="632" spans="34:99" ht="13.5" customHeight="1"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</row>
    <row r="633" spans="34:99" ht="13.5" customHeight="1"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</row>
    <row r="634" spans="34:99" ht="13.5" customHeight="1"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</row>
    <row r="635" spans="34:99" ht="13.5" customHeight="1"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</row>
    <row r="636" spans="34:99" ht="13.5" customHeight="1"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</row>
    <row r="637" spans="34:99" ht="13.5" customHeight="1"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</row>
    <row r="638" spans="34:99" ht="13.5" customHeight="1"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</row>
    <row r="639" spans="34:99" ht="13.5" customHeight="1"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</row>
    <row r="640" spans="34:99" ht="13.5" customHeight="1"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</row>
    <row r="641" spans="34:99" ht="13.5" customHeight="1"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</row>
    <row r="642" spans="34:99" ht="13.5" customHeight="1"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</row>
    <row r="643" spans="34:99" ht="13.5" customHeight="1"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</row>
    <row r="644" spans="34:99" ht="13.5" customHeight="1"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</row>
    <row r="645" spans="34:99" ht="13.5" customHeight="1"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</row>
    <row r="646" spans="34:99" ht="13.5" customHeight="1"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</row>
    <row r="647" spans="34:99" ht="13.5" customHeight="1"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</row>
    <row r="648" spans="34:99" ht="13.5" customHeight="1"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</row>
    <row r="649" spans="34:99" ht="13.5" customHeight="1"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</row>
    <row r="650" spans="34:99" ht="13.5" customHeight="1"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</row>
    <row r="651" spans="34:99" ht="13.5" customHeight="1"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</row>
    <row r="652" spans="34:99" ht="13.5" customHeight="1"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</row>
    <row r="653" spans="34:99" ht="13.5" customHeight="1"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</row>
    <row r="654" spans="34:99" ht="13.5" customHeight="1"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</row>
    <row r="655" spans="34:99" ht="13.5" customHeight="1"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</row>
    <row r="656" spans="34:99" ht="13.5" customHeight="1"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</row>
    <row r="657" spans="34:99" ht="13.5" customHeight="1"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</row>
    <row r="658" spans="34:99" ht="13.5" customHeight="1"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</row>
    <row r="659" spans="34:99" ht="13.5" customHeight="1"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</row>
    <row r="660" spans="34:99" ht="13.5" customHeight="1"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</row>
    <row r="661" spans="34:99" ht="13.5" customHeight="1"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</row>
    <row r="662" spans="34:99" ht="13.5" customHeight="1"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</row>
    <row r="663" spans="34:99" ht="13.5" customHeight="1"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</row>
    <row r="664" spans="34:99" ht="13.5" customHeight="1"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</row>
    <row r="665" spans="34:99" ht="13.5" customHeight="1"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</row>
    <row r="666" spans="34:99" ht="13.5" customHeight="1"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</row>
    <row r="667" spans="34:99" ht="13.5" customHeight="1"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</row>
    <row r="668" spans="34:99" ht="13.5" customHeight="1"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</row>
    <row r="669" spans="34:99" ht="13.5" customHeight="1"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</row>
    <row r="670" spans="34:99" ht="13.5" customHeight="1"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</row>
    <row r="671" spans="34:99" ht="13.5" customHeight="1"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</row>
    <row r="672" spans="34:99" ht="13.5" customHeight="1"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</row>
    <row r="673" spans="34:99" ht="13.5" customHeight="1"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</row>
    <row r="674" spans="34:99" ht="13.5" customHeight="1"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</row>
    <row r="675" spans="34:99" ht="13.5" customHeight="1"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</row>
    <row r="676" spans="34:99" ht="13.5" customHeight="1"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</row>
    <row r="677" spans="34:99" ht="13.5" customHeight="1"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</row>
    <row r="678" spans="34:99" ht="13.5" customHeight="1"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</row>
    <row r="679" spans="34:99" ht="13.5" customHeight="1"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</row>
    <row r="680" spans="34:99" ht="13.5" customHeight="1"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</row>
    <row r="681" spans="34:99" ht="13.5" customHeight="1"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</row>
    <row r="682" spans="34:99" ht="13.5" customHeight="1"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</row>
    <row r="683" spans="34:99" ht="13.5" customHeight="1"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</row>
    <row r="684" spans="34:99" ht="13.5" customHeight="1"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</row>
    <row r="685" spans="34:99" ht="13.5" customHeight="1"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</row>
    <row r="686" spans="34:99" ht="13.5" customHeight="1"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</row>
    <row r="687" spans="34:99" ht="13.5" customHeight="1"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</row>
    <row r="688" spans="34:99" ht="13.5" customHeight="1"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</row>
    <row r="689" spans="34:99" ht="13.5" customHeight="1"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</row>
    <row r="690" spans="34:99" ht="13.5" customHeight="1"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</row>
    <row r="691" spans="34:99" ht="13.5" customHeight="1"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</row>
    <row r="692" spans="34:99" ht="13.5" customHeight="1"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</row>
    <row r="693" spans="34:99" ht="13.5" customHeight="1"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</row>
    <row r="694" spans="34:99" ht="13.5" customHeight="1"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</row>
    <row r="695" spans="34:99" ht="13.5" customHeight="1"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</row>
    <row r="696" spans="34:99" ht="13.5" customHeight="1"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</row>
    <row r="697" spans="34:99" ht="13.5" customHeight="1"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</row>
    <row r="698" spans="34:99" ht="13.5" customHeight="1"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</row>
    <row r="699" spans="34:99" ht="13.5" customHeight="1"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</row>
    <row r="700" spans="34:99" ht="13.5" customHeight="1"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</row>
    <row r="701" spans="34:99" ht="13.5" customHeight="1"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</row>
    <row r="702" spans="34:99" ht="13.5" customHeight="1"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</row>
    <row r="703" spans="34:99" ht="13.5" customHeight="1"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</row>
    <row r="704" spans="34:99" ht="13.5" customHeight="1"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</row>
    <row r="705" spans="34:99" ht="13.5" customHeight="1"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</row>
    <row r="706" spans="34:99" ht="13.5" customHeight="1"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</row>
    <row r="707" spans="34:99" ht="13.5" customHeight="1"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</row>
    <row r="708" spans="34:99" ht="13.5" customHeight="1"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</row>
    <row r="709" spans="34:99" ht="13.5" customHeight="1"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</row>
    <row r="710" spans="34:99" ht="13.5" customHeight="1"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</row>
    <row r="711" spans="34:99" ht="13.5" customHeight="1"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</row>
    <row r="712" spans="34:99" ht="13.5" customHeight="1"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</row>
    <row r="713" spans="34:99" ht="13.5" customHeight="1"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</row>
    <row r="714" spans="34:99" ht="13.5" customHeight="1"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</row>
    <row r="715" spans="34:99" ht="13.5" customHeight="1"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</row>
    <row r="716" spans="34:99" ht="13.5" customHeight="1"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</row>
    <row r="717" spans="34:99" ht="13.5" customHeight="1"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</row>
    <row r="718" spans="34:99" ht="13.5" customHeight="1"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</row>
    <row r="719" spans="34:99" ht="13.5" customHeight="1"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</row>
    <row r="720" spans="34:99" ht="13.5" customHeight="1"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</row>
    <row r="721" spans="34:99" ht="13.5" customHeight="1"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</row>
    <row r="722" spans="34:99" ht="13.5" customHeight="1"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</row>
    <row r="723" spans="34:99" ht="13.5" customHeight="1"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</row>
    <row r="724" spans="34:99" ht="13.5" customHeight="1"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</row>
    <row r="725" spans="34:99" ht="13.5" customHeight="1"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</row>
    <row r="726" spans="34:99" ht="13.5" customHeight="1"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</row>
    <row r="727" spans="34:99" ht="13.5" customHeight="1"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</row>
    <row r="728" spans="34:99" ht="13.5" customHeight="1"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</row>
    <row r="729" spans="34:99" ht="13.5" customHeight="1"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</row>
    <row r="730" spans="34:99" ht="13.5" customHeight="1"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</row>
    <row r="731" spans="34:99" ht="13.5" customHeight="1"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</row>
    <row r="732" spans="34:99" ht="13.5" customHeight="1"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</row>
    <row r="733" spans="34:99" ht="13.5" customHeight="1"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</row>
    <row r="734" spans="34:99" ht="13.5" customHeight="1"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</row>
    <row r="735" spans="34:99" ht="13.5" customHeight="1"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</row>
    <row r="736" spans="34:99" ht="13.5" customHeight="1"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</row>
    <row r="737" spans="34:99" ht="13.5" customHeight="1"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</row>
    <row r="738" spans="34:99" ht="13.5" customHeight="1"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</row>
    <row r="739" spans="34:99" ht="13.5" customHeight="1"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</row>
    <row r="740" spans="34:99" ht="13.5" customHeight="1"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</row>
    <row r="741" spans="34:99" ht="13.5" customHeight="1"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</row>
    <row r="742" spans="34:99" ht="13.5" customHeight="1"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</row>
    <row r="743" spans="34:99" ht="13.5" customHeight="1"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</row>
    <row r="744" spans="34:99" ht="13.5" customHeight="1"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</row>
    <row r="745" spans="34:99" ht="13.5" customHeight="1"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</row>
    <row r="746" spans="34:99" ht="13.5" customHeight="1"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</row>
    <row r="747" spans="34:99" ht="13.5" customHeight="1"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</row>
    <row r="748" spans="34:99" ht="13.5" customHeight="1"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</row>
    <row r="749" spans="34:99" ht="13.5" customHeight="1"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</row>
    <row r="750" spans="34:99" ht="13.5" customHeight="1"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</row>
    <row r="751" spans="34:99" ht="13.5" customHeight="1"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</row>
    <row r="752" spans="34:99" ht="13.5" customHeight="1"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</row>
    <row r="753" spans="34:99" ht="13.5" customHeight="1"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</row>
    <row r="754" spans="34:99" ht="13.5" customHeight="1"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</row>
    <row r="755" spans="34:99" ht="13.5" customHeight="1"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</row>
    <row r="756" spans="34:99" ht="13.5" customHeight="1"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</row>
    <row r="757" spans="34:99" ht="13.5" customHeight="1"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</row>
    <row r="758" spans="34:99" ht="13.5" customHeight="1"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</row>
    <row r="759" spans="34:99" ht="13.5" customHeight="1"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</row>
    <row r="760" spans="34:99" ht="13.5" customHeight="1"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</row>
    <row r="761" spans="34:99" ht="13.5" customHeight="1"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</row>
    <row r="762" spans="34:99" ht="13.5" customHeight="1"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</row>
    <row r="763" spans="34:99" ht="13.5" customHeight="1"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</row>
    <row r="764" spans="34:99" ht="13.5" customHeight="1"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</row>
    <row r="765" spans="34:99" ht="13.5" customHeight="1"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</row>
    <row r="766" spans="34:99" ht="13.5" customHeight="1"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</row>
    <row r="767" spans="34:99" ht="13.5" customHeight="1"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</row>
    <row r="768" spans="34:99" ht="13.5" customHeight="1"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</row>
    <row r="769" spans="34:99" ht="13.5" customHeight="1"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</row>
    <row r="770" spans="34:99" ht="13.5" customHeight="1"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</row>
    <row r="771" spans="34:99" ht="13.5" customHeight="1"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</row>
    <row r="772" spans="34:99" ht="13.5" customHeight="1"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</row>
    <row r="773" spans="34:99" ht="13.5" customHeight="1"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</row>
    <row r="774" spans="34:99" ht="13.5" customHeight="1"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</row>
    <row r="775" spans="34:99" ht="13.5" customHeight="1"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</row>
    <row r="776" spans="34:99" ht="13.5" customHeight="1"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</row>
    <row r="777" spans="34:99" ht="13.5" customHeight="1"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</row>
    <row r="778" spans="34:99" ht="13.5" customHeight="1"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</row>
    <row r="779" spans="34:99" ht="13.5" customHeight="1"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</row>
    <row r="780" spans="34:99" ht="13.5" customHeight="1"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</row>
    <row r="781" spans="34:99" ht="13.5" customHeight="1"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</row>
    <row r="782" spans="34:99" ht="13.5" customHeight="1"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</row>
    <row r="783" spans="34:99" ht="13.5" customHeight="1"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</row>
    <row r="784" spans="34:99" ht="13.5" customHeight="1"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</row>
    <row r="785" spans="34:99" ht="13.5" customHeight="1"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</row>
    <row r="786" spans="34:99" ht="13.5" customHeight="1"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</row>
    <row r="787" spans="34:99" ht="13.5" customHeight="1"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</row>
    <row r="788" spans="34:99" ht="13.5" customHeight="1"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</row>
    <row r="789" spans="34:99" ht="13.5" customHeight="1"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</row>
    <row r="790" spans="34:99" ht="13.5" customHeight="1"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</row>
    <row r="791" spans="34:99" ht="13.5" customHeight="1"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</row>
    <row r="792" spans="34:99" ht="13.5" customHeight="1"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</row>
    <row r="793" spans="34:99" ht="13.5" customHeight="1"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</row>
    <row r="794" spans="34:99" ht="13.5" customHeight="1"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</row>
    <row r="795" spans="34:99" ht="13.5" customHeight="1"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</row>
    <row r="796" spans="34:99" ht="13.5" customHeight="1"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</row>
    <row r="797" spans="34:99" ht="13.5" customHeight="1"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</row>
    <row r="798" spans="34:99" ht="13.5" customHeight="1"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</row>
    <row r="799" spans="34:99" ht="13.5" customHeight="1"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</row>
    <row r="800" spans="34:99" ht="13.5" customHeight="1"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</row>
    <row r="801" spans="34:99" ht="13.5" customHeight="1"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</row>
    <row r="802" spans="34:99" ht="13.5" customHeight="1"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</row>
    <row r="803" spans="34:99" ht="13.5" customHeight="1"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</row>
    <row r="804" spans="34:99" ht="13.5" customHeight="1"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</row>
    <row r="805" spans="34:99" ht="13.5" customHeight="1"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</row>
    <row r="806" spans="34:99" ht="13.5" customHeight="1"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</row>
    <row r="807" spans="34:99" ht="13.5" customHeight="1"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</row>
    <row r="808" spans="34:99" ht="13.5" customHeight="1"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</row>
    <row r="809" spans="34:99" ht="13.5" customHeight="1"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</row>
    <row r="810" spans="34:99" ht="13.5" customHeight="1"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</row>
    <row r="811" spans="34:99" ht="13.5" customHeight="1"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</row>
    <row r="812" spans="34:99" ht="13.5" customHeight="1"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</row>
    <row r="813" spans="34:99" ht="13.5" customHeight="1"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</row>
    <row r="814" spans="34:99" ht="13.5" customHeight="1"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</row>
    <row r="815" spans="34:99" ht="13.5" customHeight="1"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</row>
    <row r="816" spans="34:99" ht="13.5" customHeight="1"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</row>
    <row r="817" spans="34:99" ht="13.5" customHeight="1"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</row>
    <row r="818" spans="34:99" ht="13.5" customHeight="1"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</row>
    <row r="819" spans="34:99" ht="13.5" customHeight="1"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</row>
    <row r="820" spans="34:99" ht="13.5" customHeight="1"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</row>
    <row r="821" spans="34:99" ht="13.5" customHeight="1"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</row>
    <row r="822" spans="34:99" ht="13.5" customHeight="1"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</row>
    <row r="823" spans="34:99" ht="13.5" customHeight="1"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</row>
    <row r="824" spans="34:99" ht="13.5" customHeight="1"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</row>
    <row r="825" spans="34:99" ht="13.5" customHeight="1"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</row>
    <row r="826" spans="34:99" ht="13.5" customHeight="1"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</row>
    <row r="827" spans="34:99" ht="13.5" customHeight="1"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</row>
    <row r="828" spans="34:99" ht="13.5" customHeight="1"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</row>
    <row r="829" spans="34:99" ht="13.5" customHeight="1"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</row>
    <row r="830" spans="34:99" ht="13.5" customHeight="1"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</row>
    <row r="831" spans="34:99" ht="13.5" customHeight="1"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</row>
    <row r="832" spans="34:99" ht="13.5" customHeight="1"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</row>
    <row r="833" spans="34:99" ht="13.5" customHeight="1"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</row>
  </sheetData>
  <sheetProtection sheet="1" objects="1" scenarios="1"/>
  <mergeCells count="1009">
    <mergeCell ref="A242:AG242"/>
    <mergeCell ref="A243:AG243"/>
    <mergeCell ref="A244:AG244"/>
    <mergeCell ref="A245:AG245"/>
    <mergeCell ref="A238:AG238"/>
    <mergeCell ref="A239:AG239"/>
    <mergeCell ref="A240:AG240"/>
    <mergeCell ref="A241:AG241"/>
    <mergeCell ref="A234:AG234"/>
    <mergeCell ref="A235:AG235"/>
    <mergeCell ref="A236:AG236"/>
    <mergeCell ref="A237:AG237"/>
    <mergeCell ref="A230:AG230"/>
    <mergeCell ref="A231:AG231"/>
    <mergeCell ref="A232:AG232"/>
    <mergeCell ref="A233:AG233"/>
    <mergeCell ref="A226:AG226"/>
    <mergeCell ref="A227:AG227"/>
    <mergeCell ref="A228:AG228"/>
    <mergeCell ref="A229:AG229"/>
    <mergeCell ref="A224:C224"/>
    <mergeCell ref="A225:AG225"/>
    <mergeCell ref="Y218:AG223"/>
    <mergeCell ref="A220:C220"/>
    <mergeCell ref="D220:W220"/>
    <mergeCell ref="A221:W221"/>
    <mergeCell ref="A218:W218"/>
    <mergeCell ref="A219:W219"/>
    <mergeCell ref="A222:W222"/>
    <mergeCell ref="A223:W223"/>
    <mergeCell ref="Y217:AG217"/>
    <mergeCell ref="A217:W217"/>
    <mergeCell ref="A214:W214"/>
    <mergeCell ref="A215:W215"/>
    <mergeCell ref="A198:T198"/>
    <mergeCell ref="A199:T199"/>
    <mergeCell ref="A200:T200"/>
    <mergeCell ref="A205:W205"/>
    <mergeCell ref="A204:W204"/>
    <mergeCell ref="U201:AA201"/>
    <mergeCell ref="U198:AA198"/>
    <mergeCell ref="U199:AA199"/>
    <mergeCell ref="Y204:AG216"/>
    <mergeCell ref="A216:W216"/>
    <mergeCell ref="Y203:AG203"/>
    <mergeCell ref="A206:W206"/>
    <mergeCell ref="A207:W207"/>
    <mergeCell ref="A213:W213"/>
    <mergeCell ref="A208:W208"/>
    <mergeCell ref="A209:W209"/>
    <mergeCell ref="A210:W210"/>
    <mergeCell ref="A211:W211"/>
    <mergeCell ref="A212:W212"/>
    <mergeCell ref="AB198:AG198"/>
    <mergeCell ref="AB199:AG199"/>
    <mergeCell ref="AB200:AG200"/>
    <mergeCell ref="AB201:AG201"/>
    <mergeCell ref="A195:O195"/>
    <mergeCell ref="A196:O196"/>
    <mergeCell ref="A203:D203"/>
    <mergeCell ref="E203:W203"/>
    <mergeCell ref="Q196:AG196"/>
    <mergeCell ref="A197:T197"/>
    <mergeCell ref="U197:AA197"/>
    <mergeCell ref="AB197:AG197"/>
    <mergeCell ref="A201:T201"/>
    <mergeCell ref="U200:AA200"/>
    <mergeCell ref="Q192:AG192"/>
    <mergeCell ref="Q193:AG193"/>
    <mergeCell ref="Q194:AG194"/>
    <mergeCell ref="Q195:AG195"/>
    <mergeCell ref="Q188:AG188"/>
    <mergeCell ref="Q189:AG189"/>
    <mergeCell ref="Q190:AG190"/>
    <mergeCell ref="Q191:AG191"/>
    <mergeCell ref="Q184:AG184"/>
    <mergeCell ref="Q185:AG185"/>
    <mergeCell ref="Q186:AG186"/>
    <mergeCell ref="Q187:AG187"/>
    <mergeCell ref="Q180:AG180"/>
    <mergeCell ref="Q181:AG181"/>
    <mergeCell ref="Q182:AG182"/>
    <mergeCell ref="Q183:AG183"/>
    <mergeCell ref="Q176:AG176"/>
    <mergeCell ref="Q177:AG177"/>
    <mergeCell ref="Q178:AG178"/>
    <mergeCell ref="Q179:AG179"/>
    <mergeCell ref="Q172:AG172"/>
    <mergeCell ref="Q173:AG173"/>
    <mergeCell ref="Q174:AG174"/>
    <mergeCell ref="Q175:AG175"/>
    <mergeCell ref="Q168:AG168"/>
    <mergeCell ref="Q169:AG169"/>
    <mergeCell ref="Q170:AG170"/>
    <mergeCell ref="Q171:AG171"/>
    <mergeCell ref="Q148:AG148"/>
    <mergeCell ref="Q149:AG149"/>
    <mergeCell ref="Q150:AG150"/>
    <mergeCell ref="Q151:AG151"/>
    <mergeCell ref="Q152:AG152"/>
    <mergeCell ref="Q153:AG153"/>
    <mergeCell ref="Q154:AG154"/>
    <mergeCell ref="Q155:AG155"/>
    <mergeCell ref="A190:O190"/>
    <mergeCell ref="A191:O191"/>
    <mergeCell ref="A192:O192"/>
    <mergeCell ref="A194:O194"/>
    <mergeCell ref="A193:O193"/>
    <mergeCell ref="A186:O186"/>
    <mergeCell ref="A187:O187"/>
    <mergeCell ref="A188:O188"/>
    <mergeCell ref="A189:O189"/>
    <mergeCell ref="A182:O182"/>
    <mergeCell ref="A183:O183"/>
    <mergeCell ref="A184:O184"/>
    <mergeCell ref="A185:O185"/>
    <mergeCell ref="A178:O178"/>
    <mergeCell ref="A179:O179"/>
    <mergeCell ref="A180:O180"/>
    <mergeCell ref="A181:O181"/>
    <mergeCell ref="A174:O174"/>
    <mergeCell ref="A175:O175"/>
    <mergeCell ref="A176:O176"/>
    <mergeCell ref="A177:O177"/>
    <mergeCell ref="J162:L162"/>
    <mergeCell ref="A171:O171"/>
    <mergeCell ref="A172:O172"/>
    <mergeCell ref="A173:O173"/>
    <mergeCell ref="A166:C166"/>
    <mergeCell ref="E166:G166"/>
    <mergeCell ref="I166:K166"/>
    <mergeCell ref="M166:O166"/>
    <mergeCell ref="A169:O169"/>
    <mergeCell ref="A170:O170"/>
    <mergeCell ref="M161:O161"/>
    <mergeCell ref="M162:O162"/>
    <mergeCell ref="M163:O163"/>
    <mergeCell ref="A161:C161"/>
    <mergeCell ref="A162:C162"/>
    <mergeCell ref="A163:C163"/>
    <mergeCell ref="G163:I163"/>
    <mergeCell ref="J163:L163"/>
    <mergeCell ref="G161:L161"/>
    <mergeCell ref="G162:I162"/>
    <mergeCell ref="I157:K157"/>
    <mergeCell ref="I158:K158"/>
    <mergeCell ref="I159:K159"/>
    <mergeCell ref="I160:K160"/>
    <mergeCell ref="I153:K153"/>
    <mergeCell ref="I154:K154"/>
    <mergeCell ref="I155:K155"/>
    <mergeCell ref="I156:K156"/>
    <mergeCell ref="A160:C160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A156:C156"/>
    <mergeCell ref="A157:C157"/>
    <mergeCell ref="A158:C158"/>
    <mergeCell ref="A159:C159"/>
    <mergeCell ref="A152:C152"/>
    <mergeCell ref="A153:C153"/>
    <mergeCell ref="A154:C154"/>
    <mergeCell ref="A155:C155"/>
    <mergeCell ref="D157:E157"/>
    <mergeCell ref="D158:E158"/>
    <mergeCell ref="D159:E159"/>
    <mergeCell ref="D160:E160"/>
    <mergeCell ref="D153:E153"/>
    <mergeCell ref="D154:E154"/>
    <mergeCell ref="D155:E155"/>
    <mergeCell ref="D156:E156"/>
    <mergeCell ref="I150:K150"/>
    <mergeCell ref="I149:K149"/>
    <mergeCell ref="L149:O149"/>
    <mergeCell ref="D152:E152"/>
    <mergeCell ref="I152:K152"/>
    <mergeCell ref="A149:C149"/>
    <mergeCell ref="D150:E150"/>
    <mergeCell ref="D149:E149"/>
    <mergeCell ref="F149:H149"/>
    <mergeCell ref="F150:H150"/>
    <mergeCell ref="X145:AG145"/>
    <mergeCell ref="X146:AG146"/>
    <mergeCell ref="X147:AG147"/>
    <mergeCell ref="A151:C151"/>
    <mergeCell ref="D151:E151"/>
    <mergeCell ref="F151:H151"/>
    <mergeCell ref="I151:K151"/>
    <mergeCell ref="L150:M150"/>
    <mergeCell ref="N150:O150"/>
    <mergeCell ref="A150:C150"/>
    <mergeCell ref="X141:AG141"/>
    <mergeCell ref="X142:AG142"/>
    <mergeCell ref="X143:AG143"/>
    <mergeCell ref="X144:AG144"/>
    <mergeCell ref="X137:AG137"/>
    <mergeCell ref="X138:AG138"/>
    <mergeCell ref="X139:AG139"/>
    <mergeCell ref="X140:AG140"/>
    <mergeCell ref="M147:V147"/>
    <mergeCell ref="X128:AG128"/>
    <mergeCell ref="X129:AG129"/>
    <mergeCell ref="X130:AG130"/>
    <mergeCell ref="X131:AG131"/>
    <mergeCell ref="X132:AG132"/>
    <mergeCell ref="X133:AG133"/>
    <mergeCell ref="X134:AG134"/>
    <mergeCell ref="X135:AG135"/>
    <mergeCell ref="X136:AG136"/>
    <mergeCell ref="M143:V143"/>
    <mergeCell ref="M144:V144"/>
    <mergeCell ref="M145:V145"/>
    <mergeCell ref="M146:V146"/>
    <mergeCell ref="M132:V132"/>
    <mergeCell ref="M133:V133"/>
    <mergeCell ref="M134:V134"/>
    <mergeCell ref="M135:V135"/>
    <mergeCell ref="M126:V126"/>
    <mergeCell ref="X126:AG126"/>
    <mergeCell ref="M127:V127"/>
    <mergeCell ref="X127:AG127"/>
    <mergeCell ref="M128:V128"/>
    <mergeCell ref="M129:V129"/>
    <mergeCell ref="M130:V130"/>
    <mergeCell ref="M131:V131"/>
    <mergeCell ref="M139:V139"/>
    <mergeCell ref="M140:V140"/>
    <mergeCell ref="M141:V141"/>
    <mergeCell ref="M142:V142"/>
    <mergeCell ref="M136:V136"/>
    <mergeCell ref="M138:V138"/>
    <mergeCell ref="M137:V137"/>
    <mergeCell ref="A148:O148"/>
    <mergeCell ref="B147:K147"/>
    <mergeCell ref="B143:K143"/>
    <mergeCell ref="B144:K144"/>
    <mergeCell ref="B145:K145"/>
    <mergeCell ref="B146:K146"/>
    <mergeCell ref="B139:K139"/>
    <mergeCell ref="B135:K135"/>
    <mergeCell ref="B136:K136"/>
    <mergeCell ref="B137:K137"/>
    <mergeCell ref="B138:K138"/>
    <mergeCell ref="Q159:AG159"/>
    <mergeCell ref="Q160:AG160"/>
    <mergeCell ref="B126:K126"/>
    <mergeCell ref="A167:C167"/>
    <mergeCell ref="E167:G167"/>
    <mergeCell ref="I167:K167"/>
    <mergeCell ref="B127:K127"/>
    <mergeCell ref="B128:K128"/>
    <mergeCell ref="B129:K129"/>
    <mergeCell ref="B130:K130"/>
    <mergeCell ref="Q156:AG156"/>
    <mergeCell ref="Q157:AG157"/>
    <mergeCell ref="Q158:AG158"/>
    <mergeCell ref="B131:K131"/>
    <mergeCell ref="B132:K132"/>
    <mergeCell ref="B133:K133"/>
    <mergeCell ref="B134:K134"/>
    <mergeCell ref="B140:K140"/>
    <mergeCell ref="B141:K141"/>
    <mergeCell ref="B142:K142"/>
    <mergeCell ref="E123:F123"/>
    <mergeCell ref="G123:H123"/>
    <mergeCell ref="I123:J123"/>
    <mergeCell ref="A122:D122"/>
    <mergeCell ref="L117:T117"/>
    <mergeCell ref="A117:J117"/>
    <mergeCell ref="L119:T120"/>
    <mergeCell ref="A119:D119"/>
    <mergeCell ref="I120:J120"/>
    <mergeCell ref="V117:AF117"/>
    <mergeCell ref="V118:AF118"/>
    <mergeCell ref="V119:AF119"/>
    <mergeCell ref="V120:AF120"/>
    <mergeCell ref="Q161:AG161"/>
    <mergeCell ref="Q162:AG162"/>
    <mergeCell ref="Q163:AG163"/>
    <mergeCell ref="I121:J121"/>
    <mergeCell ref="V121:AF121"/>
    <mergeCell ref="V122:AF122"/>
    <mergeCell ref="V123:AF123"/>
    <mergeCell ref="B125:AF125"/>
    <mergeCell ref="L122:T123"/>
    <mergeCell ref="I122:J122"/>
    <mergeCell ref="Q164:AG164"/>
    <mergeCell ref="Q165:AG165"/>
    <mergeCell ref="Q166:AG166"/>
    <mergeCell ref="M167:O167"/>
    <mergeCell ref="A165:O165"/>
    <mergeCell ref="Q167:AG167"/>
    <mergeCell ref="R115:AA115"/>
    <mergeCell ref="AB115:AG115"/>
    <mergeCell ref="E122:F122"/>
    <mergeCell ref="G122:H122"/>
    <mergeCell ref="E120:F120"/>
    <mergeCell ref="G120:H120"/>
    <mergeCell ref="E121:F121"/>
    <mergeCell ref="G121:H121"/>
    <mergeCell ref="L118:T118"/>
    <mergeCell ref="L121:T121"/>
    <mergeCell ref="A114:K114"/>
    <mergeCell ref="L114:O114"/>
    <mergeCell ref="L113:O113"/>
    <mergeCell ref="A115:K115"/>
    <mergeCell ref="L115:Q115"/>
    <mergeCell ref="AB114:AE114"/>
    <mergeCell ref="R113:AA113"/>
    <mergeCell ref="R114:AA114"/>
    <mergeCell ref="AF114:AG114"/>
    <mergeCell ref="AB111:AE111"/>
    <mergeCell ref="A113:K113"/>
    <mergeCell ref="AF113:AG113"/>
    <mergeCell ref="AB113:AE113"/>
    <mergeCell ref="L112:O112"/>
    <mergeCell ref="L111:O111"/>
    <mergeCell ref="P111:Q111"/>
    <mergeCell ref="A112:K112"/>
    <mergeCell ref="AF109:AG109"/>
    <mergeCell ref="P112:Q112"/>
    <mergeCell ref="P113:Q113"/>
    <mergeCell ref="P114:Q114"/>
    <mergeCell ref="AF110:AG110"/>
    <mergeCell ref="AF111:AG111"/>
    <mergeCell ref="AF112:AG112"/>
    <mergeCell ref="R110:AA110"/>
    <mergeCell ref="R111:AA111"/>
    <mergeCell ref="R112:AA112"/>
    <mergeCell ref="AB110:AE110"/>
    <mergeCell ref="R109:AA109"/>
    <mergeCell ref="AB112:AE112"/>
    <mergeCell ref="AF102:AG102"/>
    <mergeCell ref="AF103:AG103"/>
    <mergeCell ref="AF104:AG104"/>
    <mergeCell ref="AF105:AG105"/>
    <mergeCell ref="AF106:AG106"/>
    <mergeCell ref="AF107:AG107"/>
    <mergeCell ref="AF108:AG108"/>
    <mergeCell ref="AB109:AE109"/>
    <mergeCell ref="AB106:AE106"/>
    <mergeCell ref="AB107:AE107"/>
    <mergeCell ref="AB108:AE108"/>
    <mergeCell ref="L107:O107"/>
    <mergeCell ref="AB103:AE103"/>
    <mergeCell ref="AB104:AE104"/>
    <mergeCell ref="AB105:AE105"/>
    <mergeCell ref="P105:Q105"/>
    <mergeCell ref="P106:Q106"/>
    <mergeCell ref="L105:O105"/>
    <mergeCell ref="L106:O106"/>
    <mergeCell ref="L103:O103"/>
    <mergeCell ref="L104:O104"/>
    <mergeCell ref="L108:O108"/>
    <mergeCell ref="L109:O109"/>
    <mergeCell ref="L110:O110"/>
    <mergeCell ref="R105:AA105"/>
    <mergeCell ref="P107:Q107"/>
    <mergeCell ref="P108:Q108"/>
    <mergeCell ref="P109:Q109"/>
    <mergeCell ref="R106:AA106"/>
    <mergeCell ref="R107:AA107"/>
    <mergeCell ref="R108:AA108"/>
    <mergeCell ref="P110:Q110"/>
    <mergeCell ref="A109:K109"/>
    <mergeCell ref="A110:K110"/>
    <mergeCell ref="A111:K111"/>
    <mergeCell ref="A103:K103"/>
    <mergeCell ref="A104:K104"/>
    <mergeCell ref="A107:K107"/>
    <mergeCell ref="A108:K108"/>
    <mergeCell ref="A105:K105"/>
    <mergeCell ref="A106:K106"/>
    <mergeCell ref="P103:Q103"/>
    <mergeCell ref="P104:Q104"/>
    <mergeCell ref="R102:AA102"/>
    <mergeCell ref="R103:AA103"/>
    <mergeCell ref="R104:AA104"/>
    <mergeCell ref="AB101:AE101"/>
    <mergeCell ref="AF101:AG101"/>
    <mergeCell ref="A102:K102"/>
    <mergeCell ref="P102:Q102"/>
    <mergeCell ref="AB102:AE102"/>
    <mergeCell ref="L102:O102"/>
    <mergeCell ref="R101:AA101"/>
    <mergeCell ref="A100:AG100"/>
    <mergeCell ref="A101:K101"/>
    <mergeCell ref="E119:F119"/>
    <mergeCell ref="G119:H119"/>
    <mergeCell ref="I119:J119"/>
    <mergeCell ref="E118:F118"/>
    <mergeCell ref="G118:H118"/>
    <mergeCell ref="I118:J118"/>
    <mergeCell ref="L101:O101"/>
    <mergeCell ref="P101:Q101"/>
    <mergeCell ref="R75:S75"/>
    <mergeCell ref="T75:AE75"/>
    <mergeCell ref="B74:I74"/>
    <mergeCell ref="L74:M74"/>
    <mergeCell ref="B75:K75"/>
    <mergeCell ref="L75:M75"/>
    <mergeCell ref="N75:O75"/>
    <mergeCell ref="P75:Q75"/>
    <mergeCell ref="R73:S73"/>
    <mergeCell ref="T73:W73"/>
    <mergeCell ref="R74:S74"/>
    <mergeCell ref="T74:AE74"/>
    <mergeCell ref="AB73:AC73"/>
    <mergeCell ref="AD73:AE73"/>
    <mergeCell ref="Z72:AA72"/>
    <mergeCell ref="AB72:AC72"/>
    <mergeCell ref="AD72:AE72"/>
    <mergeCell ref="Z73:AA73"/>
    <mergeCell ref="T72:W72"/>
    <mergeCell ref="X72:Y72"/>
    <mergeCell ref="B73:I73"/>
    <mergeCell ref="J73:K74"/>
    <mergeCell ref="L73:M73"/>
    <mergeCell ref="N73:O73"/>
    <mergeCell ref="N74:O74"/>
    <mergeCell ref="P74:Q74"/>
    <mergeCell ref="X73:Y73"/>
    <mergeCell ref="P73:Q73"/>
    <mergeCell ref="L72:M72"/>
    <mergeCell ref="N72:O72"/>
    <mergeCell ref="P72:Q72"/>
    <mergeCell ref="R72:S72"/>
    <mergeCell ref="B2:H2"/>
    <mergeCell ref="B3:H3"/>
    <mergeCell ref="J2:P2"/>
    <mergeCell ref="J3:P3"/>
    <mergeCell ref="B4:H4"/>
    <mergeCell ref="B5:H5"/>
    <mergeCell ref="J4:P4"/>
    <mergeCell ref="J5:P5"/>
    <mergeCell ref="R2:X2"/>
    <mergeCell ref="R3:X3"/>
    <mergeCell ref="R4:X4"/>
    <mergeCell ref="R5:X5"/>
    <mergeCell ref="B7:I7"/>
    <mergeCell ref="B10:C10"/>
    <mergeCell ref="D10:E11"/>
    <mergeCell ref="D12:E13"/>
    <mergeCell ref="D9:E9"/>
    <mergeCell ref="F9:G9"/>
    <mergeCell ref="F10:G11"/>
    <mergeCell ref="F12:G13"/>
    <mergeCell ref="D14:E15"/>
    <mergeCell ref="B12:C12"/>
    <mergeCell ref="B14:C14"/>
    <mergeCell ref="B16:C16"/>
    <mergeCell ref="D16:E17"/>
    <mergeCell ref="B18:C18"/>
    <mergeCell ref="D18:E19"/>
    <mergeCell ref="B20:C20"/>
    <mergeCell ref="D20:E21"/>
    <mergeCell ref="J25:K25"/>
    <mergeCell ref="J26:K26"/>
    <mergeCell ref="F14:G15"/>
    <mergeCell ref="F16:G17"/>
    <mergeCell ref="F18:G19"/>
    <mergeCell ref="F20:G21"/>
    <mergeCell ref="J16:K16"/>
    <mergeCell ref="J20:K20"/>
    <mergeCell ref="J18:K18"/>
    <mergeCell ref="B25:D25"/>
    <mergeCell ref="B26:D28"/>
    <mergeCell ref="H25:I25"/>
    <mergeCell ref="H26:I26"/>
    <mergeCell ref="J7:P7"/>
    <mergeCell ref="J9:K9"/>
    <mergeCell ref="J10:K11"/>
    <mergeCell ref="M9:P9"/>
    <mergeCell ref="M10:P11"/>
    <mergeCell ref="R26:S26"/>
    <mergeCell ref="N26:O26"/>
    <mergeCell ref="P25:Q25"/>
    <mergeCell ref="P26:Q26"/>
    <mergeCell ref="N25:O25"/>
    <mergeCell ref="L18:M19"/>
    <mergeCell ref="L20:M21"/>
    <mergeCell ref="L25:M25"/>
    <mergeCell ref="R25:S25"/>
    <mergeCell ref="O24:R24"/>
    <mergeCell ref="J13:S13"/>
    <mergeCell ref="N16:O17"/>
    <mergeCell ref="N18:O19"/>
    <mergeCell ref="N20:O21"/>
    <mergeCell ref="P16:Q17"/>
    <mergeCell ref="R16:S17"/>
    <mergeCell ref="R18:S19"/>
    <mergeCell ref="P18:Q19"/>
    <mergeCell ref="P20:Q21"/>
    <mergeCell ref="R20:S21"/>
    <mergeCell ref="I32:J32"/>
    <mergeCell ref="K32:L32"/>
    <mergeCell ref="G33:H33"/>
    <mergeCell ref="K33:L33"/>
    <mergeCell ref="L16:M17"/>
    <mergeCell ref="E32:F32"/>
    <mergeCell ref="U9:X9"/>
    <mergeCell ref="U10:X10"/>
    <mergeCell ref="U11:X11"/>
    <mergeCell ref="U12:X12"/>
    <mergeCell ref="U13:X13"/>
    <mergeCell ref="U14:X14"/>
    <mergeCell ref="U15:X15"/>
    <mergeCell ref="G31:L31"/>
    <mergeCell ref="B33:D33"/>
    <mergeCell ref="B34:D34"/>
    <mergeCell ref="B35:D35"/>
    <mergeCell ref="G34:H34"/>
    <mergeCell ref="G35:H35"/>
    <mergeCell ref="E34:F34"/>
    <mergeCell ref="E35:F35"/>
    <mergeCell ref="E33:F33"/>
    <mergeCell ref="N33:O33"/>
    <mergeCell ref="R33:S33"/>
    <mergeCell ref="K34:L34"/>
    <mergeCell ref="R34:S34"/>
    <mergeCell ref="R35:S35"/>
    <mergeCell ref="N31:S31"/>
    <mergeCell ref="N34:O34"/>
    <mergeCell ref="N35:O35"/>
    <mergeCell ref="P33:Q33"/>
    <mergeCell ref="P34:Q34"/>
    <mergeCell ref="P35:Q35"/>
    <mergeCell ref="N32:O32"/>
    <mergeCell ref="P32:Q32"/>
    <mergeCell ref="R32:S32"/>
    <mergeCell ref="U16:X16"/>
    <mergeCell ref="U17:X17"/>
    <mergeCell ref="U18:X18"/>
    <mergeCell ref="U19:X19"/>
    <mergeCell ref="U20:X20"/>
    <mergeCell ref="U21:X21"/>
    <mergeCell ref="U22:X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U34:X34"/>
    <mergeCell ref="U35:X35"/>
    <mergeCell ref="U42:X42"/>
    <mergeCell ref="U43:X43"/>
    <mergeCell ref="U36:X36"/>
    <mergeCell ref="U37:X37"/>
    <mergeCell ref="U38:X38"/>
    <mergeCell ref="U39:X39"/>
    <mergeCell ref="U48:X48"/>
    <mergeCell ref="U49:X49"/>
    <mergeCell ref="U8:V8"/>
    <mergeCell ref="X8:Y8"/>
    <mergeCell ref="U44:X44"/>
    <mergeCell ref="U45:X45"/>
    <mergeCell ref="U46:X46"/>
    <mergeCell ref="U47:X47"/>
    <mergeCell ref="U40:X40"/>
    <mergeCell ref="U41:X41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AB9:AC9"/>
    <mergeCell ref="AB10:AC10"/>
    <mergeCell ref="AB11:AC11"/>
    <mergeCell ref="AB12:AC12"/>
    <mergeCell ref="AB13:AC13"/>
    <mergeCell ref="AB14:AC14"/>
    <mergeCell ref="AB16:AC16"/>
    <mergeCell ref="AB18:AC18"/>
    <mergeCell ref="AB20:AC20"/>
    <mergeCell ref="AD9:AE9"/>
    <mergeCell ref="AF9:AG9"/>
    <mergeCell ref="AD10:AE10"/>
    <mergeCell ref="AF10:AG10"/>
    <mergeCell ref="AD11:AE11"/>
    <mergeCell ref="AF11:AG11"/>
    <mergeCell ref="AD12:AE12"/>
    <mergeCell ref="AD13:AE13"/>
    <mergeCell ref="AF12:AG12"/>
    <mergeCell ref="AF13:AG13"/>
    <mergeCell ref="AD14:AE14"/>
    <mergeCell ref="AF14:AG14"/>
    <mergeCell ref="AB15:AC15"/>
    <mergeCell ref="AD15:AE15"/>
    <mergeCell ref="AF15:AG15"/>
    <mergeCell ref="AD16:AE16"/>
    <mergeCell ref="AF16:AG16"/>
    <mergeCell ref="AB17:AC17"/>
    <mergeCell ref="AD17:AE17"/>
    <mergeCell ref="AF17:AG17"/>
    <mergeCell ref="AD18:AE18"/>
    <mergeCell ref="AF18:AG18"/>
    <mergeCell ref="AB19:AC19"/>
    <mergeCell ref="AD19:AE19"/>
    <mergeCell ref="AF19:AG19"/>
    <mergeCell ref="AD20:AE20"/>
    <mergeCell ref="AF20:AG20"/>
    <mergeCell ref="AB21:AC21"/>
    <mergeCell ref="AD21:AE21"/>
    <mergeCell ref="AF21:AG21"/>
    <mergeCell ref="AB22:AC22"/>
    <mergeCell ref="AD22:AE22"/>
    <mergeCell ref="AF22:AG22"/>
    <mergeCell ref="AB23:AC23"/>
    <mergeCell ref="AD23:AE23"/>
    <mergeCell ref="AF23:AG23"/>
    <mergeCell ref="AF24:AG24"/>
    <mergeCell ref="AF25:AG25"/>
    <mergeCell ref="AB26:AC26"/>
    <mergeCell ref="AD26:AE26"/>
    <mergeCell ref="AF26:AG26"/>
    <mergeCell ref="AB24:AC24"/>
    <mergeCell ref="AD24:AE24"/>
    <mergeCell ref="AB25:AC25"/>
    <mergeCell ref="AD25:AE25"/>
    <mergeCell ref="AB27:AC27"/>
    <mergeCell ref="AD27:AE27"/>
    <mergeCell ref="AF27:AG27"/>
    <mergeCell ref="AB28:AC28"/>
    <mergeCell ref="AD28:AE28"/>
    <mergeCell ref="AF28:AG28"/>
    <mergeCell ref="AB29:AC29"/>
    <mergeCell ref="AD29:AE29"/>
    <mergeCell ref="AF29:AG29"/>
    <mergeCell ref="AB30:AC30"/>
    <mergeCell ref="AD30:AE30"/>
    <mergeCell ref="AF30:AG30"/>
    <mergeCell ref="AB31:AC31"/>
    <mergeCell ref="AD31:AE31"/>
    <mergeCell ref="AF31:AG31"/>
    <mergeCell ref="AB32:AC32"/>
    <mergeCell ref="AD32:AE32"/>
    <mergeCell ref="AF32:AG32"/>
    <mergeCell ref="AB33:AC33"/>
    <mergeCell ref="AD33:AE33"/>
    <mergeCell ref="AF33:AG33"/>
    <mergeCell ref="AB34:AC34"/>
    <mergeCell ref="AD34:AE34"/>
    <mergeCell ref="AF34:AG34"/>
    <mergeCell ref="AD35:AE35"/>
    <mergeCell ref="AF35:AG35"/>
    <mergeCell ref="AB36:AC36"/>
    <mergeCell ref="AD36:AE36"/>
    <mergeCell ref="AF36:AG36"/>
    <mergeCell ref="AB40:AC40"/>
    <mergeCell ref="AD40:AE40"/>
    <mergeCell ref="AF40:AG40"/>
    <mergeCell ref="AB37:AC37"/>
    <mergeCell ref="AD37:AE37"/>
    <mergeCell ref="AF37:AG37"/>
    <mergeCell ref="AB38:AC38"/>
    <mergeCell ref="AD38:AE38"/>
    <mergeCell ref="AF38:AG38"/>
    <mergeCell ref="AB41:AC41"/>
    <mergeCell ref="AD41:AE41"/>
    <mergeCell ref="AF41:AG41"/>
    <mergeCell ref="AB42:AC42"/>
    <mergeCell ref="AD42:AE42"/>
    <mergeCell ref="AF42:AG42"/>
    <mergeCell ref="AB43:AC43"/>
    <mergeCell ref="AD43:AE43"/>
    <mergeCell ref="AF43:AG43"/>
    <mergeCell ref="AB44:AC44"/>
    <mergeCell ref="AD44:AE44"/>
    <mergeCell ref="AF44:AG44"/>
    <mergeCell ref="AD48:AE48"/>
    <mergeCell ref="AF48:AG48"/>
    <mergeCell ref="AB45:AC45"/>
    <mergeCell ref="AD45:AE45"/>
    <mergeCell ref="AF45:AG45"/>
    <mergeCell ref="AB46:AC46"/>
    <mergeCell ref="AD46:AE46"/>
    <mergeCell ref="AF46:AG46"/>
    <mergeCell ref="Z2:AF2"/>
    <mergeCell ref="AA3:AE3"/>
    <mergeCell ref="Z4:AF5"/>
    <mergeCell ref="AB49:AC49"/>
    <mergeCell ref="AD49:AE49"/>
    <mergeCell ref="AF49:AG49"/>
    <mergeCell ref="AB47:AC47"/>
    <mergeCell ref="AD47:AE47"/>
    <mergeCell ref="AF47:AG47"/>
    <mergeCell ref="AB48:AC48"/>
    <mergeCell ref="P38:Q38"/>
    <mergeCell ref="M39:N39"/>
    <mergeCell ref="P39:Q39"/>
    <mergeCell ref="Z6:AF6"/>
    <mergeCell ref="H28:N28"/>
    <mergeCell ref="O28:P29"/>
    <mergeCell ref="AB39:AC39"/>
    <mergeCell ref="AD39:AE39"/>
    <mergeCell ref="AF39:AG39"/>
    <mergeCell ref="AB35:AC35"/>
    <mergeCell ref="C39:D40"/>
    <mergeCell ref="F39:G39"/>
    <mergeCell ref="I39:J39"/>
    <mergeCell ref="M38:N38"/>
    <mergeCell ref="F38:G38"/>
    <mergeCell ref="I38:J38"/>
    <mergeCell ref="E30:I30"/>
    <mergeCell ref="E24:H24"/>
    <mergeCell ref="E37:I37"/>
    <mergeCell ref="J24:M24"/>
    <mergeCell ref="K35:L35"/>
    <mergeCell ref="I33:J33"/>
    <mergeCell ref="I34:J34"/>
    <mergeCell ref="I35:J35"/>
    <mergeCell ref="L26:M26"/>
    <mergeCell ref="G32:H32"/>
    <mergeCell ref="B50:M50"/>
    <mergeCell ref="B54:I54"/>
    <mergeCell ref="B53:I53"/>
    <mergeCell ref="L52:M52"/>
    <mergeCell ref="J52:K52"/>
    <mergeCell ref="J53:K54"/>
    <mergeCell ref="L53:M53"/>
    <mergeCell ref="T53:W53"/>
    <mergeCell ref="X52:Y52"/>
    <mergeCell ref="X53:Y53"/>
    <mergeCell ref="N52:O52"/>
    <mergeCell ref="P52:Q52"/>
    <mergeCell ref="R52:S52"/>
    <mergeCell ref="R53:S53"/>
    <mergeCell ref="AD53:AE53"/>
    <mergeCell ref="AD52:AE52"/>
    <mergeCell ref="P54:Q54"/>
    <mergeCell ref="R54:S54"/>
    <mergeCell ref="T54:AE54"/>
    <mergeCell ref="Z52:AA52"/>
    <mergeCell ref="Z53:AA53"/>
    <mergeCell ref="AB52:AC52"/>
    <mergeCell ref="T52:W52"/>
    <mergeCell ref="P53:Q53"/>
    <mergeCell ref="AB53:AC53"/>
    <mergeCell ref="B63:I63"/>
    <mergeCell ref="J63:K64"/>
    <mergeCell ref="L63:M63"/>
    <mergeCell ref="N63:O63"/>
    <mergeCell ref="B64:I64"/>
    <mergeCell ref="L64:M64"/>
    <mergeCell ref="N64:O64"/>
    <mergeCell ref="P55:Q55"/>
    <mergeCell ref="T55:AE55"/>
    <mergeCell ref="R55:S55"/>
    <mergeCell ref="B52:I52"/>
    <mergeCell ref="B55:K55"/>
    <mergeCell ref="L54:M54"/>
    <mergeCell ref="N54:O54"/>
    <mergeCell ref="L55:M55"/>
    <mergeCell ref="N55:O55"/>
    <mergeCell ref="N53:O53"/>
    <mergeCell ref="Z62:AA62"/>
    <mergeCell ref="T62:W62"/>
    <mergeCell ref="T58:W58"/>
    <mergeCell ref="X58:Y58"/>
    <mergeCell ref="Z58:AA58"/>
    <mergeCell ref="T59:AE59"/>
    <mergeCell ref="T60:AE60"/>
    <mergeCell ref="AB58:AC58"/>
    <mergeCell ref="AB62:AC62"/>
    <mergeCell ref="AD62:AE62"/>
    <mergeCell ref="P57:Q57"/>
    <mergeCell ref="P58:Q58"/>
    <mergeCell ref="R57:S57"/>
    <mergeCell ref="X62:Y62"/>
    <mergeCell ref="P60:Q60"/>
    <mergeCell ref="R59:S59"/>
    <mergeCell ref="R58:S58"/>
    <mergeCell ref="R60:S60"/>
    <mergeCell ref="P62:Q62"/>
    <mergeCell ref="R62:S62"/>
    <mergeCell ref="J57:K57"/>
    <mergeCell ref="N57:O57"/>
    <mergeCell ref="B57:I57"/>
    <mergeCell ref="L57:M57"/>
    <mergeCell ref="B59:I59"/>
    <mergeCell ref="L59:M59"/>
    <mergeCell ref="N59:O59"/>
    <mergeCell ref="P59:Q59"/>
    <mergeCell ref="J58:K59"/>
    <mergeCell ref="B58:I58"/>
    <mergeCell ref="L58:M58"/>
    <mergeCell ref="N58:O58"/>
    <mergeCell ref="B60:K60"/>
    <mergeCell ref="L60:M60"/>
    <mergeCell ref="N60:O60"/>
    <mergeCell ref="P64:Q64"/>
    <mergeCell ref="B62:I62"/>
    <mergeCell ref="J62:K62"/>
    <mergeCell ref="L62:M62"/>
    <mergeCell ref="N62:O62"/>
    <mergeCell ref="N65:O65"/>
    <mergeCell ref="P65:Q65"/>
    <mergeCell ref="AD63:AE63"/>
    <mergeCell ref="R64:S64"/>
    <mergeCell ref="T63:W63"/>
    <mergeCell ref="X63:Y63"/>
    <mergeCell ref="Z63:AA63"/>
    <mergeCell ref="AB63:AC63"/>
    <mergeCell ref="R63:S63"/>
    <mergeCell ref="N67:O67"/>
    <mergeCell ref="P63:Q63"/>
    <mergeCell ref="Z67:AA67"/>
    <mergeCell ref="R69:S69"/>
    <mergeCell ref="R65:S65"/>
    <mergeCell ref="P67:Q67"/>
    <mergeCell ref="R67:S67"/>
    <mergeCell ref="P69:Q69"/>
    <mergeCell ref="T64:AE64"/>
    <mergeCell ref="T65:AE65"/>
    <mergeCell ref="B65:K65"/>
    <mergeCell ref="B68:I68"/>
    <mergeCell ref="J68:K69"/>
    <mergeCell ref="L68:M68"/>
    <mergeCell ref="B67:I67"/>
    <mergeCell ref="J67:K67"/>
    <mergeCell ref="L67:M67"/>
    <mergeCell ref="L65:M65"/>
    <mergeCell ref="N68:O68"/>
    <mergeCell ref="B69:I69"/>
    <mergeCell ref="L69:M69"/>
    <mergeCell ref="N69:O69"/>
    <mergeCell ref="AB67:AC67"/>
    <mergeCell ref="AD67:AE67"/>
    <mergeCell ref="P68:Q68"/>
    <mergeCell ref="R68:S68"/>
    <mergeCell ref="T67:W67"/>
    <mergeCell ref="X67:Y67"/>
    <mergeCell ref="T70:AE70"/>
    <mergeCell ref="AB68:AC68"/>
    <mergeCell ref="Z68:AA68"/>
    <mergeCell ref="AD68:AE68"/>
    <mergeCell ref="X68:Y68"/>
    <mergeCell ref="T68:W68"/>
    <mergeCell ref="T69:AE69"/>
    <mergeCell ref="AB57:AC57"/>
    <mergeCell ref="AD57:AE57"/>
    <mergeCell ref="AD58:AE58"/>
    <mergeCell ref="T57:W57"/>
    <mergeCell ref="X57:Y57"/>
    <mergeCell ref="Z57:AA57"/>
    <mergeCell ref="B79:I79"/>
    <mergeCell ref="J79:K79"/>
    <mergeCell ref="L79:M79"/>
    <mergeCell ref="R70:S70"/>
    <mergeCell ref="B70:K70"/>
    <mergeCell ref="L70:M70"/>
    <mergeCell ref="N70:O70"/>
    <mergeCell ref="P70:Q70"/>
    <mergeCell ref="B72:I72"/>
    <mergeCell ref="J72:K72"/>
    <mergeCell ref="N79:O79"/>
    <mergeCell ref="P79:Q79"/>
    <mergeCell ref="R79:S79"/>
    <mergeCell ref="T79:W79"/>
    <mergeCell ref="X79:Y79"/>
    <mergeCell ref="Z79:AA79"/>
    <mergeCell ref="AB79:AC79"/>
    <mergeCell ref="AD79:AE79"/>
    <mergeCell ref="B80:I80"/>
    <mergeCell ref="J80:K81"/>
    <mergeCell ref="L80:M80"/>
    <mergeCell ref="N80:O80"/>
    <mergeCell ref="B81:I81"/>
    <mergeCell ref="L81:M81"/>
    <mergeCell ref="N81:O81"/>
    <mergeCell ref="N85:O85"/>
    <mergeCell ref="Z80:AA80"/>
    <mergeCell ref="AB80:AC80"/>
    <mergeCell ref="R82:S82"/>
    <mergeCell ref="T82:AE82"/>
    <mergeCell ref="P85:Q85"/>
    <mergeCell ref="R85:S85"/>
    <mergeCell ref="AB84:AC84"/>
    <mergeCell ref="AD80:AE80"/>
    <mergeCell ref="R81:S81"/>
    <mergeCell ref="T81:AE81"/>
    <mergeCell ref="P80:Q80"/>
    <mergeCell ref="R80:S80"/>
    <mergeCell ref="T80:W80"/>
    <mergeCell ref="X80:Y80"/>
    <mergeCell ref="P81:Q81"/>
    <mergeCell ref="B82:K82"/>
    <mergeCell ref="L82:M82"/>
    <mergeCell ref="N82:O82"/>
    <mergeCell ref="P82:Q82"/>
    <mergeCell ref="R86:S86"/>
    <mergeCell ref="T86:AE86"/>
    <mergeCell ref="B86:K86"/>
    <mergeCell ref="L86:M86"/>
    <mergeCell ref="N86:O86"/>
    <mergeCell ref="P86:Q86"/>
    <mergeCell ref="B85:I85"/>
    <mergeCell ref="L85:M85"/>
    <mergeCell ref="B84:I84"/>
    <mergeCell ref="X84:Y84"/>
    <mergeCell ref="T84:W84"/>
    <mergeCell ref="R84:S84"/>
    <mergeCell ref="P84:Q84"/>
    <mergeCell ref="J84:K85"/>
    <mergeCell ref="T85:AE85"/>
    <mergeCell ref="N84:O84"/>
    <mergeCell ref="L84:M84"/>
    <mergeCell ref="Z84:AA84"/>
    <mergeCell ref="B83:I83"/>
    <mergeCell ref="J83:K83"/>
    <mergeCell ref="L83:M83"/>
    <mergeCell ref="N83:O83"/>
    <mergeCell ref="P83:Q83"/>
    <mergeCell ref="R83:S83"/>
    <mergeCell ref="T83:W83"/>
    <mergeCell ref="X83:Y83"/>
    <mergeCell ref="X88:AA88"/>
    <mergeCell ref="AB88:AE88"/>
    <mergeCell ref="Z83:AA83"/>
    <mergeCell ref="AB83:AC83"/>
    <mergeCell ref="AD83:AE83"/>
    <mergeCell ref="AD84:AE84"/>
    <mergeCell ref="AC89:AD89"/>
    <mergeCell ref="AC90:AD90"/>
    <mergeCell ref="AC91:AD91"/>
    <mergeCell ref="AC92:AD92"/>
    <mergeCell ref="AC93:AD93"/>
    <mergeCell ref="AC94:AD94"/>
    <mergeCell ref="AC95:AD95"/>
    <mergeCell ref="B88:W88"/>
    <mergeCell ref="Y89:Z89"/>
    <mergeCell ref="Y90:Z90"/>
    <mergeCell ref="Y91:Z91"/>
    <mergeCell ref="Y92:Z92"/>
    <mergeCell ref="Y93:Z93"/>
    <mergeCell ref="Y94:Z94"/>
    <mergeCell ref="Y98:Z98"/>
    <mergeCell ref="AC96:AD96"/>
    <mergeCell ref="AC97:AD97"/>
    <mergeCell ref="AC98:AD98"/>
    <mergeCell ref="B95:W95"/>
    <mergeCell ref="B96:W96"/>
    <mergeCell ref="B97:W97"/>
    <mergeCell ref="Y95:Z95"/>
    <mergeCell ref="Y96:Z96"/>
    <mergeCell ref="Y97:Z97"/>
    <mergeCell ref="B91:W91"/>
    <mergeCell ref="B92:W92"/>
    <mergeCell ref="B93:W93"/>
    <mergeCell ref="B94:W94"/>
    <mergeCell ref="B98:W98"/>
    <mergeCell ref="B77:O77"/>
    <mergeCell ref="AL5:AP5"/>
    <mergeCell ref="AL6:AP6"/>
    <mergeCell ref="AL7:AP7"/>
    <mergeCell ref="AL8:AP8"/>
    <mergeCell ref="AL9:AP9"/>
    <mergeCell ref="AL10:AP10"/>
    <mergeCell ref="B89:W89"/>
    <mergeCell ref="B90:W9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4"/>
  <sheetViews>
    <sheetView workbookViewId="0" topLeftCell="A1">
      <selection activeCell="P9" sqref="P9"/>
    </sheetView>
  </sheetViews>
  <sheetFormatPr defaultColWidth="9.140625" defaultRowHeight="12.75"/>
  <cols>
    <col min="1" max="2" width="4.7109375" style="0" customWidth="1"/>
    <col min="3" max="3" width="5.57421875" style="0" customWidth="1"/>
    <col min="4" max="4" width="6.28125" style="0" customWidth="1"/>
    <col min="5" max="16384" width="4.7109375" style="0" customWidth="1"/>
  </cols>
  <sheetData>
    <row r="1" spans="1:57" ht="12.75">
      <c r="A1" s="237" t="s">
        <v>135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2.7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2.75">
      <c r="A3" s="238" t="s">
        <v>136</v>
      </c>
      <c r="B3" s="238"/>
      <c r="C3" s="238"/>
      <c r="D3" s="18">
        <f>Character!AK7</f>
        <v>19</v>
      </c>
      <c r="E3" s="40"/>
      <c r="F3" s="234" t="s">
        <v>146</v>
      </c>
      <c r="G3" s="234"/>
      <c r="H3" s="234"/>
      <c r="I3" s="23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12.75">
      <c r="A4" s="239" t="s">
        <v>137</v>
      </c>
      <c r="B4" s="239"/>
      <c r="C4" s="239"/>
      <c r="D4" s="23"/>
      <c r="E4" s="40"/>
      <c r="F4" s="233" t="s">
        <v>142</v>
      </c>
      <c r="G4" s="233"/>
      <c r="H4" s="233"/>
      <c r="I4" s="21">
        <f>Character!AK8</f>
        <v>10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2.75">
      <c r="A5" s="240" t="s">
        <v>138</v>
      </c>
      <c r="B5" s="240"/>
      <c r="C5" s="240"/>
      <c r="D5" s="19">
        <f>Character!AK5</f>
        <v>81</v>
      </c>
      <c r="E5" s="40"/>
      <c r="F5" s="233" t="s">
        <v>147</v>
      </c>
      <c r="G5" s="233"/>
      <c r="H5" s="233"/>
      <c r="I5" s="21">
        <f>Character!AK9</f>
        <v>4</v>
      </c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2.75">
      <c r="A6" s="221" t="s">
        <v>139</v>
      </c>
      <c r="B6" s="222"/>
      <c r="C6" s="223"/>
      <c r="D6" s="20">
        <f>D5-A9</f>
        <v>81</v>
      </c>
      <c r="E6" s="40"/>
      <c r="F6" s="233" t="s">
        <v>144</v>
      </c>
      <c r="G6" s="233"/>
      <c r="H6" s="233"/>
      <c r="I6" s="21">
        <f>Character!AK10</f>
        <v>7</v>
      </c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2.75">
      <c r="A7" s="225"/>
      <c r="B7" s="225"/>
      <c r="C7" s="225"/>
      <c r="D7" s="225"/>
      <c r="E7" s="40"/>
      <c r="F7" s="225"/>
      <c r="G7" s="225"/>
      <c r="H7" s="225"/>
      <c r="I7" s="225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2.75" customHeight="1">
      <c r="A8" s="226" t="s">
        <v>145</v>
      </c>
      <c r="B8" s="227"/>
      <c r="C8" s="227"/>
      <c r="D8" s="228"/>
      <c r="E8" s="40"/>
      <c r="F8" s="218" t="s">
        <v>148</v>
      </c>
      <c r="G8" s="218"/>
      <c r="H8" s="218"/>
      <c r="I8" s="218"/>
      <c r="J8" s="218"/>
      <c r="K8" s="218"/>
      <c r="L8" s="218"/>
      <c r="M8" s="218"/>
      <c r="N8" s="218"/>
      <c r="O8" s="218" t="s">
        <v>149</v>
      </c>
      <c r="P8" s="218"/>
      <c r="Q8" s="218"/>
      <c r="R8" s="214"/>
      <c r="S8" s="214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2.75">
      <c r="A9" s="17">
        <f>SUM(C9:C50)</f>
        <v>0</v>
      </c>
      <c r="B9" s="22"/>
      <c r="C9" s="235"/>
      <c r="D9" s="236"/>
      <c r="E9" s="40"/>
      <c r="F9" s="215"/>
      <c r="G9" s="216"/>
      <c r="H9" s="216"/>
      <c r="I9" s="216"/>
      <c r="J9" s="216"/>
      <c r="K9" s="216"/>
      <c r="L9" s="216"/>
      <c r="M9" s="216"/>
      <c r="N9" s="217"/>
      <c r="O9" s="229"/>
      <c r="P9" s="24"/>
      <c r="Q9" s="231"/>
      <c r="R9" s="214"/>
      <c r="S9" s="214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2.75">
      <c r="A10" s="214"/>
      <c r="B10" s="224"/>
      <c r="C10" s="219"/>
      <c r="D10" s="220"/>
      <c r="E10" s="40"/>
      <c r="F10" s="215"/>
      <c r="G10" s="216"/>
      <c r="H10" s="216"/>
      <c r="I10" s="216"/>
      <c r="J10" s="216"/>
      <c r="K10" s="216"/>
      <c r="L10" s="216"/>
      <c r="M10" s="216"/>
      <c r="N10" s="217"/>
      <c r="O10" s="230"/>
      <c r="P10" s="24"/>
      <c r="Q10" s="232"/>
      <c r="R10" s="214"/>
      <c r="S10" s="214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2.75">
      <c r="A11" s="214"/>
      <c r="B11" s="224"/>
      <c r="C11" s="219"/>
      <c r="D11" s="220"/>
      <c r="E11" s="40"/>
      <c r="F11" s="215"/>
      <c r="G11" s="216"/>
      <c r="H11" s="216"/>
      <c r="I11" s="216"/>
      <c r="J11" s="216"/>
      <c r="K11" s="216"/>
      <c r="L11" s="216"/>
      <c r="M11" s="216"/>
      <c r="N11" s="217"/>
      <c r="O11" s="230"/>
      <c r="P11" s="24"/>
      <c r="Q11" s="232"/>
      <c r="R11" s="214"/>
      <c r="S11" s="214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2.75">
      <c r="A12" s="214"/>
      <c r="B12" s="224"/>
      <c r="C12" s="219"/>
      <c r="D12" s="220"/>
      <c r="E12" s="40"/>
      <c r="F12" s="215"/>
      <c r="G12" s="216"/>
      <c r="H12" s="216"/>
      <c r="I12" s="216"/>
      <c r="J12" s="216"/>
      <c r="K12" s="216"/>
      <c r="L12" s="216"/>
      <c r="M12" s="216"/>
      <c r="N12" s="217"/>
      <c r="O12" s="230"/>
      <c r="P12" s="24"/>
      <c r="Q12" s="232"/>
      <c r="R12" s="214"/>
      <c r="S12" s="21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2.75">
      <c r="A13" s="214"/>
      <c r="B13" s="224"/>
      <c r="C13" s="219"/>
      <c r="D13" s="220"/>
      <c r="E13" s="40"/>
      <c r="F13" s="215"/>
      <c r="G13" s="216"/>
      <c r="H13" s="216"/>
      <c r="I13" s="216"/>
      <c r="J13" s="216"/>
      <c r="K13" s="216"/>
      <c r="L13" s="216"/>
      <c r="M13" s="216"/>
      <c r="N13" s="217"/>
      <c r="O13" s="230"/>
      <c r="P13" s="24"/>
      <c r="Q13" s="232"/>
      <c r="R13" s="214"/>
      <c r="S13" s="214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2.75">
      <c r="A14" s="214"/>
      <c r="B14" s="224"/>
      <c r="C14" s="219"/>
      <c r="D14" s="220"/>
      <c r="E14" s="40"/>
      <c r="F14" s="215"/>
      <c r="G14" s="216"/>
      <c r="H14" s="216"/>
      <c r="I14" s="216"/>
      <c r="J14" s="216"/>
      <c r="K14" s="216"/>
      <c r="L14" s="216"/>
      <c r="M14" s="216"/>
      <c r="N14" s="217"/>
      <c r="O14" s="230"/>
      <c r="P14" s="24"/>
      <c r="Q14" s="232"/>
      <c r="R14" s="214"/>
      <c r="S14" s="21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2.75">
      <c r="A15" s="214"/>
      <c r="B15" s="224"/>
      <c r="C15" s="219"/>
      <c r="D15" s="220"/>
      <c r="E15" s="40"/>
      <c r="F15" s="215"/>
      <c r="G15" s="216"/>
      <c r="H15" s="216"/>
      <c r="I15" s="216"/>
      <c r="J15" s="216"/>
      <c r="K15" s="216"/>
      <c r="L15" s="216"/>
      <c r="M15" s="216"/>
      <c r="N15" s="217"/>
      <c r="O15" s="230"/>
      <c r="P15" s="24"/>
      <c r="Q15" s="232"/>
      <c r="R15" s="214"/>
      <c r="S15" s="214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2.75">
      <c r="A16" s="214"/>
      <c r="B16" s="224"/>
      <c r="C16" s="219"/>
      <c r="D16" s="220"/>
      <c r="E16" s="40"/>
      <c r="F16" s="215"/>
      <c r="G16" s="216"/>
      <c r="H16" s="216"/>
      <c r="I16" s="216"/>
      <c r="J16" s="216"/>
      <c r="K16" s="216"/>
      <c r="L16" s="216"/>
      <c r="M16" s="216"/>
      <c r="N16" s="217"/>
      <c r="O16" s="230"/>
      <c r="P16" s="24"/>
      <c r="Q16" s="232"/>
      <c r="R16" s="214"/>
      <c r="S16" s="21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2.75">
      <c r="A17" s="214"/>
      <c r="B17" s="224"/>
      <c r="C17" s="219"/>
      <c r="D17" s="220"/>
      <c r="E17" s="40"/>
      <c r="F17" s="215"/>
      <c r="G17" s="216"/>
      <c r="H17" s="216"/>
      <c r="I17" s="216"/>
      <c r="J17" s="216"/>
      <c r="K17" s="216"/>
      <c r="L17" s="216"/>
      <c r="M17" s="216"/>
      <c r="N17" s="217"/>
      <c r="O17" s="230"/>
      <c r="P17" s="24"/>
      <c r="Q17" s="232"/>
      <c r="R17" s="214"/>
      <c r="S17" s="214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2.75">
      <c r="A18" s="214"/>
      <c r="B18" s="224"/>
      <c r="C18" s="219"/>
      <c r="D18" s="220"/>
      <c r="E18" s="40"/>
      <c r="F18" s="215"/>
      <c r="G18" s="216"/>
      <c r="H18" s="216"/>
      <c r="I18" s="216"/>
      <c r="J18" s="216"/>
      <c r="K18" s="216"/>
      <c r="L18" s="216"/>
      <c r="M18" s="216"/>
      <c r="N18" s="217"/>
      <c r="O18" s="230"/>
      <c r="P18" s="24"/>
      <c r="Q18" s="232"/>
      <c r="R18" s="214"/>
      <c r="S18" s="214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2.75">
      <c r="A19" s="214"/>
      <c r="B19" s="224"/>
      <c r="C19" s="219"/>
      <c r="D19" s="220"/>
      <c r="E19" s="40"/>
      <c r="F19" s="215"/>
      <c r="G19" s="216"/>
      <c r="H19" s="216"/>
      <c r="I19" s="216"/>
      <c r="J19" s="216"/>
      <c r="K19" s="216"/>
      <c r="L19" s="216"/>
      <c r="M19" s="216"/>
      <c r="N19" s="217"/>
      <c r="O19" s="230"/>
      <c r="P19" s="24"/>
      <c r="Q19" s="232"/>
      <c r="R19" s="214"/>
      <c r="S19" s="214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2.75">
      <c r="A20" s="214"/>
      <c r="B20" s="224"/>
      <c r="C20" s="219"/>
      <c r="D20" s="220"/>
      <c r="E20" s="40"/>
      <c r="F20" s="215"/>
      <c r="G20" s="216"/>
      <c r="H20" s="216"/>
      <c r="I20" s="216"/>
      <c r="J20" s="216"/>
      <c r="K20" s="216"/>
      <c r="L20" s="216"/>
      <c r="M20" s="216"/>
      <c r="N20" s="217"/>
      <c r="O20" s="230"/>
      <c r="P20" s="24"/>
      <c r="Q20" s="232"/>
      <c r="R20" s="214"/>
      <c r="S20" s="214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2.75">
      <c r="A21" s="214"/>
      <c r="B21" s="224"/>
      <c r="C21" s="219"/>
      <c r="D21" s="220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2.75">
      <c r="A22" s="214"/>
      <c r="B22" s="224"/>
      <c r="C22" s="219"/>
      <c r="D22" s="220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2.75">
      <c r="A23" s="214"/>
      <c r="B23" s="224"/>
      <c r="C23" s="219"/>
      <c r="D23" s="220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2.75">
      <c r="A24" s="214"/>
      <c r="B24" s="224"/>
      <c r="C24" s="219"/>
      <c r="D24" s="220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2.75">
      <c r="A25" s="214"/>
      <c r="B25" s="224"/>
      <c r="C25" s="219"/>
      <c r="D25" s="220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2.75">
      <c r="A26" s="214"/>
      <c r="B26" s="224"/>
      <c r="C26" s="219"/>
      <c r="D26" s="220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2.75">
      <c r="A27" s="214"/>
      <c r="B27" s="224"/>
      <c r="C27" s="219"/>
      <c r="D27" s="220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2.75">
      <c r="A28" s="214"/>
      <c r="B28" s="224"/>
      <c r="C28" s="219"/>
      <c r="D28" s="220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2.75">
      <c r="A29" s="214"/>
      <c r="B29" s="224"/>
      <c r="C29" s="219"/>
      <c r="D29" s="220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2.75">
      <c r="A30" s="214"/>
      <c r="B30" s="224"/>
      <c r="C30" s="219"/>
      <c r="D30" s="220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2.75">
      <c r="A31" s="214"/>
      <c r="B31" s="224"/>
      <c r="C31" s="219"/>
      <c r="D31" s="220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2.75">
      <c r="A32" s="214"/>
      <c r="B32" s="224"/>
      <c r="C32" s="219"/>
      <c r="D32" s="220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2.75">
      <c r="A33" s="214"/>
      <c r="B33" s="224"/>
      <c r="C33" s="219"/>
      <c r="D33" s="220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2.75">
      <c r="A34" s="214"/>
      <c r="B34" s="224"/>
      <c r="C34" s="219"/>
      <c r="D34" s="220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2.75">
      <c r="A35" s="214"/>
      <c r="B35" s="224"/>
      <c r="C35" s="219"/>
      <c r="D35" s="220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2.75">
      <c r="A36" s="214"/>
      <c r="B36" s="224"/>
      <c r="C36" s="219"/>
      <c r="D36" s="220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2.75">
      <c r="A37" s="214"/>
      <c r="B37" s="224"/>
      <c r="C37" s="219"/>
      <c r="D37" s="220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2.75">
      <c r="A38" s="214"/>
      <c r="B38" s="224"/>
      <c r="C38" s="219"/>
      <c r="D38" s="220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2.75">
      <c r="A39" s="214"/>
      <c r="B39" s="224"/>
      <c r="C39" s="219"/>
      <c r="D39" s="220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2.75">
      <c r="A40" s="214"/>
      <c r="B40" s="224"/>
      <c r="C40" s="219"/>
      <c r="D40" s="220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2.75">
      <c r="A41" s="214"/>
      <c r="B41" s="224"/>
      <c r="C41" s="219"/>
      <c r="D41" s="220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2.75">
      <c r="A42" s="214"/>
      <c r="B42" s="224"/>
      <c r="C42" s="219"/>
      <c r="D42" s="220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2.75">
      <c r="A43" s="214"/>
      <c r="B43" s="224"/>
      <c r="C43" s="219"/>
      <c r="D43" s="220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2.75">
      <c r="A44" s="214"/>
      <c r="B44" s="224"/>
      <c r="C44" s="219"/>
      <c r="D44" s="220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2.75">
      <c r="A45" s="214"/>
      <c r="B45" s="224"/>
      <c r="C45" s="219"/>
      <c r="D45" s="220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2.75">
      <c r="A46" s="214"/>
      <c r="B46" s="224"/>
      <c r="C46" s="219"/>
      <c r="D46" s="220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2.75">
      <c r="A47" s="214"/>
      <c r="B47" s="224"/>
      <c r="C47" s="219"/>
      <c r="D47" s="220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2.75">
      <c r="A48" s="214"/>
      <c r="B48" s="224"/>
      <c r="C48" s="219"/>
      <c r="D48" s="220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2.75">
      <c r="A49" s="214"/>
      <c r="B49" s="224"/>
      <c r="C49" s="219"/>
      <c r="D49" s="220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2.75">
      <c r="A50" s="214"/>
      <c r="B50" s="224"/>
      <c r="C50" s="219"/>
      <c r="D50" s="220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2.75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2.7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</sheetData>
  <sheetProtection sheet="1" objects="1" scenarios="1"/>
  <mergeCells count="76">
    <mergeCell ref="A1:S2"/>
    <mergeCell ref="A3:C3"/>
    <mergeCell ref="A4:C4"/>
    <mergeCell ref="A5:C5"/>
    <mergeCell ref="F4:H4"/>
    <mergeCell ref="F5:H5"/>
    <mergeCell ref="C9:D9"/>
    <mergeCell ref="C10:D10"/>
    <mergeCell ref="F10:N10"/>
    <mergeCell ref="F11:N1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5:D45"/>
    <mergeCell ref="C46:D46"/>
    <mergeCell ref="C39:D39"/>
    <mergeCell ref="C40:D40"/>
    <mergeCell ref="C41:D41"/>
    <mergeCell ref="C42:D42"/>
    <mergeCell ref="F6:H6"/>
    <mergeCell ref="F3:I3"/>
    <mergeCell ref="F7:I7"/>
    <mergeCell ref="J3:S7"/>
    <mergeCell ref="F16:N16"/>
    <mergeCell ref="F17:N17"/>
    <mergeCell ref="O8:Q8"/>
    <mergeCell ref="O9:O20"/>
    <mergeCell ref="Q9:Q20"/>
    <mergeCell ref="F12:N12"/>
    <mergeCell ref="F13:N13"/>
    <mergeCell ref="F14:N14"/>
    <mergeCell ref="A6:C6"/>
    <mergeCell ref="A10:B50"/>
    <mergeCell ref="A7:D7"/>
    <mergeCell ref="E3:E20"/>
    <mergeCell ref="A8:D8"/>
    <mergeCell ref="C47:D47"/>
    <mergeCell ref="C48:D48"/>
    <mergeCell ref="C49:D49"/>
    <mergeCell ref="C50:D50"/>
    <mergeCell ref="C43:D43"/>
    <mergeCell ref="R8:S20"/>
    <mergeCell ref="E21:S52"/>
    <mergeCell ref="A51:D52"/>
    <mergeCell ref="F19:N19"/>
    <mergeCell ref="F20:N20"/>
    <mergeCell ref="F18:N18"/>
    <mergeCell ref="F15:N15"/>
    <mergeCell ref="F8:N8"/>
    <mergeCell ref="F9:N9"/>
    <mergeCell ref="C44:D4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Arcana Unearthed Character Sheet</dc:title>
  <dc:subject/>
  <dc:creator>Robert Kay</dc:creator>
  <cp:keywords/>
  <dc:description/>
  <cp:lastModifiedBy>Mark W. Daymude</cp:lastModifiedBy>
  <cp:lastPrinted>2005-02-03T21:48:15Z</cp:lastPrinted>
  <dcterms:created xsi:type="dcterms:W3CDTF">2004-05-06T17:51:49Z</dcterms:created>
  <dcterms:modified xsi:type="dcterms:W3CDTF">2006-01-14T23:09:10Z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-2097458795</vt:i4>
  </property>
  <property fmtid="{D5CDD505-2E9C-101B-9397-08002B2CF9AE}" pid="3" name="_EmailSubject">
    <vt:lpwstr>Auto Fillin Excel Character sheet</vt:lpwstr>
  </property>
  <property fmtid="{D5CDD505-2E9C-101B-9397-08002B2CF9AE}" pid="4" name="_AuthorEmail">
    <vt:lpwstr>robert.kay@cox.net</vt:lpwstr>
  </property>
  <property fmtid="{D5CDD505-2E9C-101B-9397-08002B2CF9AE}" pid="5" name="_AuthorEmailDisplayName">
    <vt:lpwstr>Robert Kay</vt:lpwstr>
  </property>
  <property fmtid="{D5CDD505-2E9C-101B-9397-08002B2CF9AE}" pid="6" name="_ReviewingToolsShownOnce">
    <vt:lpwstr/>
  </property>
</Properties>
</file>